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at\Prefeitura\"/>
    </mc:Choice>
  </mc:AlternateContent>
  <xr:revisionPtr revIDLastSave="0" documentId="13_ncr:1_{BC397BF2-4D2C-4389-BE3B-304B64961044}" xr6:coauthVersionLast="47" xr6:coauthVersionMax="47" xr10:uidLastSave="{00000000-0000-0000-0000-000000000000}"/>
  <workbookProtection workbookAlgorithmName="SHA-512" workbookHashValue="ZuVUDHinA21Z+6b19NlLrp4gUzzbXoOhB6XAaPgfL3JPx2+pDL5/99/a1Y1H4NeZa9SItKJCTF5mW2+J3+zj4Q==" workbookSaltValue="hj1J1hr7Dl8nRBQ7TpAmdQ==" workbookSpinCount="100000" lockStructure="1"/>
  <bookViews>
    <workbookView xWindow="870" yWindow="-120" windowWidth="19740" windowHeight="11760" tabRatio="999" xr2:uid="{C7A6CAF9-6C0F-4640-9E9B-4E3DE4167C27}"/>
  </bookViews>
  <sheets>
    <sheet name="Planilha" sheetId="1" r:id="rId1"/>
    <sheet name="Cronograma" sheetId="12" r:id="rId2"/>
    <sheet name="BDI" sheetId="10" r:id="rId3"/>
  </sheets>
  <definedNames>
    <definedName name="_xlnm.Print_Area" localSheetId="2">BDI!$A$1:$U$57</definedName>
    <definedName name="_xlnm.Print_Area" localSheetId="1">Cronograma!$A$1:$U$28</definedName>
    <definedName name="_xlnm.Print_Area" localSheetId="0">Planilha!$A$1:$U$81</definedName>
    <definedName name="Emop">#REF!</definedName>
    <definedName name="emopc">#REF!</definedName>
    <definedName name="_xlnm.Print_Titles" localSheetId="2">BDI!$1:$12</definedName>
    <definedName name="_xlnm.Print_Titles" localSheetId="1">Cronograma!$1:$13</definedName>
    <definedName name="_xlnm.Print_Titles" localSheetId="0">Planilha!$1:$14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2" l="1"/>
  <c r="C11" i="12"/>
  <c r="D10" i="12"/>
  <c r="P77" i="1"/>
  <c r="P76" i="1" s="1"/>
  <c r="P60" i="1"/>
  <c r="T60" i="1" s="1"/>
  <c r="P61" i="1"/>
  <c r="T61" i="1" s="1"/>
  <c r="P62" i="1"/>
  <c r="P63" i="1"/>
  <c r="T63" i="1" s="1"/>
  <c r="P64" i="1"/>
  <c r="T64" i="1" s="1"/>
  <c r="P65" i="1"/>
  <c r="T65" i="1" s="1"/>
  <c r="P66" i="1"/>
  <c r="T66" i="1" s="1"/>
  <c r="P67" i="1"/>
  <c r="T67" i="1" s="1"/>
  <c r="P68" i="1"/>
  <c r="T68" i="1" s="1"/>
  <c r="P69" i="1"/>
  <c r="T69" i="1" s="1"/>
  <c r="P70" i="1"/>
  <c r="T70" i="1" s="1"/>
  <c r="P71" i="1"/>
  <c r="T71" i="1" s="1"/>
  <c r="P72" i="1"/>
  <c r="T72" i="1" s="1"/>
  <c r="P73" i="1"/>
  <c r="T73" i="1" s="1"/>
  <c r="P74" i="1"/>
  <c r="T74" i="1" s="1"/>
  <c r="P59" i="1"/>
  <c r="T59" i="1" s="1"/>
  <c r="P56" i="1"/>
  <c r="T56" i="1" s="1"/>
  <c r="P55" i="1"/>
  <c r="T55" i="1" s="1"/>
  <c r="P39" i="1"/>
  <c r="T39" i="1" s="1"/>
  <c r="P40" i="1"/>
  <c r="T40" i="1" s="1"/>
  <c r="P41" i="1"/>
  <c r="T41" i="1" s="1"/>
  <c r="P42" i="1"/>
  <c r="T42" i="1" s="1"/>
  <c r="P43" i="1"/>
  <c r="T43" i="1" s="1"/>
  <c r="P44" i="1"/>
  <c r="T44" i="1" s="1"/>
  <c r="P45" i="1"/>
  <c r="T45" i="1" s="1"/>
  <c r="P46" i="1"/>
  <c r="T46" i="1" s="1"/>
  <c r="P47" i="1"/>
  <c r="T47" i="1" s="1"/>
  <c r="P48" i="1"/>
  <c r="T48" i="1" s="1"/>
  <c r="P49" i="1"/>
  <c r="T49" i="1" s="1"/>
  <c r="P50" i="1"/>
  <c r="T50" i="1" s="1"/>
  <c r="P51" i="1"/>
  <c r="T51" i="1" s="1"/>
  <c r="P52" i="1"/>
  <c r="T52" i="1" s="1"/>
  <c r="P38" i="1"/>
  <c r="T38" i="1" s="1"/>
  <c r="P34" i="1"/>
  <c r="T34" i="1" s="1"/>
  <c r="P35" i="1"/>
  <c r="T35" i="1" s="1"/>
  <c r="P33" i="1"/>
  <c r="T33" i="1" s="1"/>
  <c r="P27" i="1"/>
  <c r="T27" i="1" s="1"/>
  <c r="P28" i="1"/>
  <c r="T28" i="1" s="1"/>
  <c r="P29" i="1"/>
  <c r="T29" i="1" s="1"/>
  <c r="P30" i="1"/>
  <c r="T30" i="1" s="1"/>
  <c r="P26" i="1"/>
  <c r="T26" i="1" s="1"/>
  <c r="P22" i="1"/>
  <c r="T22" i="1" s="1"/>
  <c r="P23" i="1"/>
  <c r="T23" i="1" s="1"/>
  <c r="P21" i="1"/>
  <c r="T21" i="1" s="1"/>
  <c r="P17" i="1"/>
  <c r="T17" i="1" s="1"/>
  <c r="P18" i="1"/>
  <c r="T18" i="1" s="1"/>
  <c r="P16" i="1"/>
  <c r="T62" i="1"/>
  <c r="P54" i="1" l="1"/>
  <c r="T77" i="1"/>
  <c r="T76" i="1" s="1"/>
  <c r="S23" i="12" s="1"/>
  <c r="P23" i="12" s="1"/>
  <c r="T54" i="1"/>
  <c r="S21" i="12" s="1"/>
  <c r="P21" i="12" s="1"/>
  <c r="T32" i="1"/>
  <c r="S19" i="12" s="1"/>
  <c r="T20" i="1"/>
  <c r="S17" i="12" s="1"/>
  <c r="P20" i="1"/>
  <c r="P25" i="1"/>
  <c r="P37" i="1"/>
  <c r="T25" i="1"/>
  <c r="S18" i="12" s="1"/>
  <c r="P32" i="1"/>
  <c r="P15" i="1"/>
  <c r="P58" i="1"/>
  <c r="P79" i="1" s="1"/>
  <c r="T58" i="1"/>
  <c r="S22" i="12" s="1"/>
  <c r="T37" i="1"/>
  <c r="S20" i="12" s="1"/>
  <c r="T16" i="1"/>
  <c r="T15" i="1" s="1"/>
  <c r="S16" i="12" s="1"/>
  <c r="M22" i="12" l="1"/>
  <c r="J22" i="12"/>
  <c r="M20" i="12"/>
  <c r="P20" i="12"/>
  <c r="J19" i="12"/>
  <c r="M19" i="12"/>
  <c r="P18" i="12"/>
  <c r="M18" i="12"/>
  <c r="M17" i="12"/>
  <c r="J17" i="12"/>
  <c r="M16" i="12"/>
  <c r="J16" i="12"/>
  <c r="S24" i="12"/>
  <c r="T79" i="1"/>
  <c r="T81" i="1" s="1"/>
  <c r="J24" i="12" l="1"/>
  <c r="J25" i="12" s="1"/>
  <c r="P24" i="12"/>
  <c r="P25" i="12" s="1"/>
  <c r="M24" i="12"/>
  <c r="J26" i="12" l="1"/>
  <c r="M26" i="12" s="1"/>
  <c r="P26" i="12" s="1"/>
  <c r="M25" i="12"/>
  <c r="S25" i="12" s="1"/>
  <c r="J27" i="12"/>
  <c r="M27" i="12" l="1"/>
  <c r="P27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FILIPE OLIVEIRA PRADO</author>
  </authors>
  <commentList>
    <comment ref="D10" authorId="0" shapeId="0" xr:uid="{1162DAF2-59D8-4B75-BD7B-0DC581891898}">
      <text>
        <r>
          <rPr>
            <b/>
            <sz val="9"/>
            <color indexed="81"/>
            <rFont val="Segoe UI"/>
            <family val="2"/>
          </rPr>
          <t xml:space="preserve">FILIPE OLIVEIRA PRADO:
</t>
        </r>
        <r>
          <rPr>
            <sz val="9"/>
            <color indexed="81"/>
            <rFont val="Segoe UI"/>
            <family val="2"/>
          </rPr>
          <t>NOME DA EMPRESA</t>
        </r>
      </text>
    </comment>
    <comment ref="C11" authorId="0" shapeId="0" xr:uid="{E7BB10B5-719A-4F41-9349-CE1D3611C18B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CNPJ DA EMPRESA</t>
        </r>
      </text>
    </comment>
    <comment ref="D12" authorId="0" shapeId="0" xr:uid="{D96C7A87-C45D-4765-9F8B-622F3E7F5DD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ENDEREÇO DA EMPRESA</t>
        </r>
      </text>
    </comment>
    <comment ref="N16" authorId="0" shapeId="0" xr:uid="{9DD8D9DF-A9F3-4AF7-853E-4B779385BD9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R$ 486,78</t>
        </r>
      </text>
    </comment>
    <comment ref="N17" authorId="0" shapeId="0" xr:uid="{FDF71EB2-B737-4F8A-9208-135BA9289B5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R$ 50,21</t>
        </r>
      </text>
    </comment>
    <comment ref="N18" authorId="0" shapeId="0" xr:uid="{66A241EF-A561-46CE-87A2-35B8837207CF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R$ 60,91.</t>
        </r>
      </text>
    </comment>
    <comment ref="N21" authorId="0" shapeId="0" xr:uid="{D54DFBE8-9755-466D-B5F1-6FE18FE99782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R$ 14,69</t>
        </r>
      </text>
    </comment>
    <comment ref="N22" authorId="0" shapeId="0" xr:uid="{489E09BA-A8A9-4C0F-AC38-DE4CC8900DB9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R$ 12,91</t>
        </r>
      </text>
    </comment>
    <comment ref="N23" authorId="0" shapeId="0" xr:uid="{4ADE046B-299F-4D32-971A-B0FCBFC9BEE9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R$511,51</t>
        </r>
      </text>
    </comment>
    <comment ref="N26" authorId="0" shapeId="0" xr:uid="{81D17C4C-FE5D-4C2F-B2DF-0A88B7C63609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R$ 7,38.</t>
        </r>
      </text>
    </comment>
    <comment ref="N27" authorId="0" shapeId="0" xr:uid="{B5FD59E7-8AE6-4C40-BA8B-C5696CAA0C9A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R$ 127,28.</t>
        </r>
      </text>
    </comment>
    <comment ref="N28" authorId="0" shapeId="0" xr:uid="{234BDE2D-2177-4D5C-AE9A-A1E6322F085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R$73,97.</t>
        </r>
      </text>
    </comment>
    <comment ref="N29" authorId="0" shapeId="0" xr:uid="{1E8B5769-8B03-45B8-8886-77522DDEB8E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R$ 83,67.</t>
        </r>
      </text>
    </comment>
    <comment ref="N30" authorId="0" shapeId="0" xr:uid="{A0D9D8CB-3000-4D0E-AC36-6144C6524632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R$ 16,32.</t>
        </r>
      </text>
    </comment>
    <comment ref="N33" authorId="0" shapeId="0" xr:uid="{001FD67D-E089-4FA5-AA4C-56F8E4701FAA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R$ 75,64.</t>
        </r>
      </text>
    </comment>
    <comment ref="N34" authorId="0" shapeId="0" xr:uid="{7EF43FF7-1A33-4ACA-A19E-FAF2799E5DD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R$ 54,97.</t>
        </r>
      </text>
    </comment>
    <comment ref="N35" authorId="0" shapeId="0" xr:uid="{8253DB34-C39E-4989-B1E3-FF0C4B389ECE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R$ 26,04.</t>
        </r>
      </text>
    </comment>
    <comment ref="N38" authorId="0" shapeId="0" xr:uid="{80CA05AE-EDAB-4E89-9BF5-CE74B15D7B2F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R$ 20,89.</t>
        </r>
      </text>
    </comment>
    <comment ref="N39" authorId="0" shapeId="0" xr:uid="{A0CC286D-06BD-4052-A79E-9F985CC7E3C2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R$ 51,62.</t>
        </r>
      </text>
    </comment>
    <comment ref="N40" authorId="0" shapeId="0" xr:uid="{429AC108-4706-4665-9F81-06EB79563A85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R$ 80,66.</t>
        </r>
      </text>
    </comment>
    <comment ref="N41" authorId="0" shapeId="0" xr:uid="{2415CDE0-8242-4FDE-99B9-4DFDD1DCD76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R$ 197,90.</t>
        </r>
      </text>
    </comment>
    <comment ref="N42" authorId="0" shapeId="0" xr:uid="{0DC17C2B-980A-4B5D-ACE8-D062C41EE63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R$ 315,89.</t>
        </r>
      </text>
    </comment>
    <comment ref="N43" authorId="0" shapeId="0" xr:uid="{03B7485F-5729-4638-9096-0538129B1C2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R$ 540,90.</t>
        </r>
      </text>
    </comment>
    <comment ref="N44" authorId="0" shapeId="0" xr:uid="{7809A106-98D0-4732-B5FC-8ADFA715DAE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R$ 21,43.</t>
        </r>
      </text>
    </comment>
    <comment ref="N45" authorId="0" shapeId="0" xr:uid="{692294FA-5CA3-4764-B6A7-1B15D683A2CB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R$ 529,33.</t>
        </r>
      </text>
    </comment>
    <comment ref="N46" authorId="0" shapeId="0" xr:uid="{D2B4491A-1BEC-4993-B8CA-B576B43F731A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R$ 647,50.</t>
        </r>
      </text>
    </comment>
    <comment ref="N47" authorId="0" shapeId="0" xr:uid="{16AF7E28-CFB2-4E37-89C0-B2D6CD162F5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R$ 607,39.</t>
        </r>
      </text>
    </comment>
    <comment ref="N48" authorId="0" shapeId="0" xr:uid="{DF3748E3-FDD7-4609-855D-66E5F5DF49EB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R$ 597,22.</t>
        </r>
      </text>
    </comment>
    <comment ref="N49" authorId="0" shapeId="0" xr:uid="{20941C87-C1BD-4E1A-8246-26DBE2A66085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R$ 109,67.</t>
        </r>
      </text>
    </comment>
    <comment ref="N50" authorId="0" shapeId="0" xr:uid="{EC5B44BF-6131-4338-9FA1-3C4CE83DAFBB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R$ 81,66.</t>
        </r>
      </text>
    </comment>
    <comment ref="N51" authorId="0" shapeId="0" xr:uid="{72DA44A1-32B0-4791-BC90-2D79E40423D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R$ 311,21.</t>
        </r>
      </text>
    </comment>
    <comment ref="N52" authorId="0" shapeId="0" xr:uid="{72F41E1E-98C8-4841-B209-D6C32489AD4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R$ 661,16.</t>
        </r>
      </text>
    </comment>
    <comment ref="N55" authorId="0" shapeId="0" xr:uid="{46150BFC-95BE-4EA9-BD58-4F3BFF44DBF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R$ 8,55.</t>
        </r>
      </text>
    </comment>
    <comment ref="N56" authorId="0" shapeId="0" xr:uid="{F8006E30-A8EA-4F84-85C3-36D80BFB499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R$ 14,78.</t>
        </r>
      </text>
    </comment>
    <comment ref="N59" authorId="0" shapeId="0" xr:uid="{A75A523B-A84D-41FF-A1CB-359856C9568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R$ 557,67.</t>
        </r>
      </text>
    </comment>
    <comment ref="N60" authorId="0" shapeId="0" xr:uid="{C001AD1D-E574-45BD-AC59-EC981525AF3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R$ 355,47.</t>
        </r>
      </text>
    </comment>
    <comment ref="N61" authorId="0" shapeId="0" xr:uid="{0ABB6502-6666-4666-A9D9-A54CFF359F9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R$ 304,89.</t>
        </r>
      </text>
    </comment>
    <comment ref="N62" authorId="0" shapeId="0" xr:uid="{6576F586-202B-4E9E-B41B-DAB3F0D87893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R$ 50,04.</t>
        </r>
      </text>
    </comment>
    <comment ref="N63" authorId="0" shapeId="0" xr:uid="{3907C3AF-C2A6-4B44-B74F-691DBFDBA68C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R$ 139,94.</t>
        </r>
      </text>
    </comment>
    <comment ref="N64" authorId="0" shapeId="0" xr:uid="{319ABD62-FFE2-4588-A8D0-1DA1755663D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R$ 19,10.</t>
        </r>
      </text>
    </comment>
    <comment ref="N65" authorId="0" shapeId="0" xr:uid="{2D17A612-9C90-41D2-BF64-BB4B164EEED5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R$ 403,57.</t>
        </r>
      </text>
    </comment>
    <comment ref="N66" authorId="0" shapeId="0" xr:uid="{31C96D03-5A5F-4E5C-9145-ABE84FC41BD4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R$ 162,63.</t>
        </r>
      </text>
    </comment>
    <comment ref="N67" authorId="0" shapeId="0" xr:uid="{C9791BB4-444D-4977-853A-51E6CC53A9C1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R$ 175,82.</t>
        </r>
      </text>
    </comment>
    <comment ref="N68" authorId="0" shapeId="0" xr:uid="{65BC08EA-0285-49DD-8DF0-138CA15534E6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R$ 48,24.</t>
        </r>
      </text>
    </comment>
    <comment ref="N69" authorId="0" shapeId="0" xr:uid="{ED5B5BA7-1202-408E-8AB4-DBA1A754461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R$ 499,05.</t>
        </r>
      </text>
    </comment>
    <comment ref="N70" authorId="0" shapeId="0" xr:uid="{F5AF0B7C-4413-450B-84DE-B1E6CA37C63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R$ 149,57.</t>
        </r>
      </text>
    </comment>
    <comment ref="N71" authorId="0" shapeId="0" xr:uid="{92FF564A-5FF0-407F-81B5-C6EA581131CE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R$ 499,34.</t>
        </r>
      </text>
    </comment>
    <comment ref="N72" authorId="0" shapeId="0" xr:uid="{0B591C51-E284-4EB5-85C5-DB612943D42D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R$ 565,52.</t>
        </r>
      </text>
    </comment>
    <comment ref="N73" authorId="0" shapeId="0" xr:uid="{73BB2EB3-3990-45A4-B20B-8EB52D9FAC6E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R$ 125,20.</t>
        </r>
      </text>
    </comment>
    <comment ref="N74" authorId="0" shapeId="0" xr:uid="{05353A36-28A4-4095-889F-DD3C1FF81556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R$ 56,50.</t>
        </r>
      </text>
    </comment>
    <comment ref="N77" authorId="0" shapeId="0" xr:uid="{8CA83826-9817-4ED8-B45B-C82179D5C098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VALOR NÃO PODE UTRAPASSAR A R$ 40,74.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FILIPE OLIVEIRA PRADO</author>
  </authors>
  <commentList>
    <comment ref="D10" authorId="0" shapeId="0" xr:uid="{CA80BF38-D2BB-4B67-BD32-7DD3D8485900}">
      <text>
        <r>
          <rPr>
            <b/>
            <sz val="9"/>
            <color indexed="81"/>
            <rFont val="Segoe UI"/>
            <family val="2"/>
          </rPr>
          <t xml:space="preserve">FILIPE OLIVEIRA PRADO:
</t>
        </r>
        <r>
          <rPr>
            <sz val="9"/>
            <color indexed="81"/>
            <rFont val="Segoe UI"/>
            <family val="2"/>
          </rPr>
          <t>NOME DA EMPRESA</t>
        </r>
      </text>
    </comment>
    <comment ref="C11" authorId="0" shapeId="0" xr:uid="{83DD8AB9-6C59-4A5C-8C50-95850C6BC110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CNPJ DA EMPRESA</t>
        </r>
      </text>
    </comment>
    <comment ref="D12" authorId="0" shapeId="0" xr:uid="{7D44B339-03C7-4AC4-8416-9B4CC2E32B47}">
      <text>
        <r>
          <rPr>
            <b/>
            <sz val="9"/>
            <color indexed="81"/>
            <rFont val="Segoe UI"/>
            <family val="2"/>
          </rPr>
          <t>FILIPE OLIVEIRA PRADO:</t>
        </r>
        <r>
          <rPr>
            <sz val="9"/>
            <color indexed="81"/>
            <rFont val="Segoe UI"/>
            <family val="2"/>
          </rPr>
          <t xml:space="preserve">
ENDEREÇO DA EMPRESA</t>
        </r>
      </text>
    </comment>
  </commentList>
</comments>
</file>

<file path=xl/sharedStrings.xml><?xml version="1.0" encoding="utf-8"?>
<sst xmlns="http://schemas.openxmlformats.org/spreadsheetml/2006/main" count="394" uniqueCount="245">
  <si>
    <t>1.1</t>
  </si>
  <si>
    <t>1.2</t>
  </si>
  <si>
    <t>3.1</t>
  </si>
  <si>
    <t>Endereço:</t>
  </si>
  <si>
    <t>PLANILHA DESONERADA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</si>
  <si>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</si>
  <si>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</si>
  <si>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</si>
  <si>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</si>
  <si>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</si>
  <si>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</si>
  <si>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</si>
  <si>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TOTAL COM BDI (R$)</t>
  </si>
  <si>
    <t>6.1</t>
  </si>
  <si>
    <t>7.1</t>
  </si>
  <si>
    <t>1.0</t>
  </si>
  <si>
    <t>2.0</t>
  </si>
  <si>
    <t>3.0</t>
  </si>
  <si>
    <t>4.1</t>
  </si>
  <si>
    <t>4.0</t>
  </si>
  <si>
    <t>5.0</t>
  </si>
  <si>
    <t>6.0</t>
  </si>
  <si>
    <t>6.2</t>
  </si>
  <si>
    <t>5.1</t>
  </si>
  <si>
    <t>7.0</t>
  </si>
  <si>
    <t>7.2</t>
  </si>
  <si>
    <t>2.2</t>
  </si>
  <si>
    <t>%</t>
  </si>
  <si>
    <t>Total</t>
  </si>
  <si>
    <t>Valor Total</t>
  </si>
  <si>
    <t>QUADRO ANALÍTICO DOS PERCENTUAIS DE BDI</t>
  </si>
  <si>
    <t>Fórmula do BDI:</t>
  </si>
  <si>
    <t>BDI =</t>
  </si>
  <si>
    <t>(1 - I)</t>
  </si>
  <si>
    <t xml:space="preserve">I - </t>
  </si>
  <si>
    <t>Cálculo do BDI por tipo de obra:</t>
  </si>
  <si>
    <t>Parcelas do BDI</t>
  </si>
  <si>
    <t>Lucro</t>
  </si>
  <si>
    <t>Percentuais do BDI</t>
  </si>
  <si>
    <t>Total Acumulado</t>
  </si>
  <si>
    <t>% Acumulada</t>
  </si>
  <si>
    <t>Mesês</t>
  </si>
  <si>
    <t>UN</t>
  </si>
  <si>
    <t>02.020.0001-A</t>
  </si>
  <si>
    <t>03.001.0001-B</t>
  </si>
  <si>
    <t>05.001.0007-A</t>
  </si>
  <si>
    <t>05.001.0023-A</t>
  </si>
  <si>
    <t>05.001.0134-A</t>
  </si>
  <si>
    <t>11.003.0003-B</t>
  </si>
  <si>
    <t>11.009.0060-B</t>
  </si>
  <si>
    <t>11.009.0072-B</t>
  </si>
  <si>
    <t>12.003.0075-B</t>
  </si>
  <si>
    <t>13.001.0035-A</t>
  </si>
  <si>
    <t>13.345.0025-A</t>
  </si>
  <si>
    <t>13.348.0050-A</t>
  </si>
  <si>
    <t>14.002.0489-A</t>
  </si>
  <si>
    <t>14.004.0120-A</t>
  </si>
  <si>
    <t>14.004.0121-A</t>
  </si>
  <si>
    <t>14.004.0205-A</t>
  </si>
  <si>
    <t>14.006.0008-A</t>
  </si>
  <si>
    <t>14.006.0010-A</t>
  </si>
  <si>
    <t>14.006.0012-A</t>
  </si>
  <si>
    <t>14.006.0220-A</t>
  </si>
  <si>
    <t>14.007.0057-A</t>
  </si>
  <si>
    <t>14.007.0338-0</t>
  </si>
  <si>
    <t>15.004.0063-A</t>
  </si>
  <si>
    <t>15.004.0110-A</t>
  </si>
  <si>
    <t>15.029.0011-A</t>
  </si>
  <si>
    <t>17.017.0301-A</t>
  </si>
  <si>
    <t>17.018.0044-A</t>
  </si>
  <si>
    <t>18.002.0013-A</t>
  </si>
  <si>
    <t>18.002.0065-A</t>
  </si>
  <si>
    <t>18.002.0090-A</t>
  </si>
  <si>
    <t>18.009.0120-A</t>
  </si>
  <si>
    <t>18.016.0040-A</t>
  </si>
  <si>
    <t>18.016.0106-A</t>
  </si>
  <si>
    <t>18.081.0050-A</t>
  </si>
  <si>
    <t>M</t>
  </si>
  <si>
    <t>M3</t>
  </si>
  <si>
    <t>M2</t>
  </si>
  <si>
    <t>KG</t>
  </si>
  <si>
    <t>I</t>
  </si>
  <si>
    <t>99861</t>
  </si>
  <si>
    <t>101173</t>
  </si>
  <si>
    <t>91987</t>
  </si>
  <si>
    <t>98102</t>
  </si>
  <si>
    <t>89709</t>
  </si>
  <si>
    <t>86901</t>
  </si>
  <si>
    <t>86906</t>
  </si>
  <si>
    <t>86911</t>
  </si>
  <si>
    <t>100874</t>
  </si>
  <si>
    <t>87260</t>
  </si>
  <si>
    <t>88650</t>
  </si>
  <si>
    <t>87273</t>
  </si>
  <si>
    <t>87275</t>
  </si>
  <si>
    <t>GRADIL EM FERRO FIXADO EM VÃOS DE JANELAS, FORMADO POR BARRAS CHATAS DE 25X4,8 MM. AF_04/2019</t>
  </si>
  <si>
    <t>ESTACA BROCA DE CONCRETO, DIÂMETRO DE 20CM, ESCAVAÇÃO MANUAL COM TRADO CONCHA, COM ARMADURA DE ARRANQUE. AF_05/2020</t>
  </si>
  <si>
    <t>CAMPAINHA CIGARRA (1 MÓDULO), 10A/250V, INCLUINDO SUPORTE E PLACA - FORNECIMENTO E INSTALAÇÃO. AF_09/2017</t>
  </si>
  <si>
    <t>CAIXA DE GORDURA SIMPLES, CIRCULAR, EM CONCRETO PRÉ-MOLDADO, DIÂMETRO INTERNO = 0,4 M, ALTURA INTERNA = 0,4 M. AF_12/2020</t>
  </si>
  <si>
    <t>RALO SIFONADO, PVC, DN 100 X 40 MM, JUNTA SOLDÁVEL, FORNECIDO E INSTALADO EM RAMAL DE DESCARGA OU EM RAMAL DE ESGOTO SANITÁRIO. AF_12/2014</t>
  </si>
  <si>
    <t>CUBA DE EMBUTIR OVAL EM LOUÇA BRANCA, 35 X 50CM OU EQUIVALENTE - FORNECIMENTO E INSTALAÇÃO. AF_01/2020</t>
  </si>
  <si>
    <t>TORNEIRA CROMADA DE MESA, 1/2 OU 3/4, PARA LAVATÓRIO, PADRÃO POPULAR - FORNECIMENTO E INSTALAÇÃO. AF_01/2020</t>
  </si>
  <si>
    <t>TORNEIRA CROMADA LONGA, DE PAREDE, 1/2 OU 3/4, PARA PIA DE COZINHA, PADRÃO POPULAR - FORNECIMENTO E INSTALAÇÃO. AF_01/2020</t>
  </si>
  <si>
    <t>PUXADOR PARA PCD, FIXADO NA PORTA - FORNECIMENTO E INSTALAÇÃO. AF_01/2020</t>
  </si>
  <si>
    <t>REVESTIMENTO CERÂMICO PARA PISO COM PLACAS TIPO PORCELANATO DE DIMENSÕES 45X45 CM APLICADA EM AMBIENTES DE ÁREA MAIOR QUE 10 M². AF_06/2014</t>
  </si>
  <si>
    <t>RODAPÉ CERÂMICO DE 7CM DE ALTURA COM PLACAS TIPO ESMALTADA EXTRA DE DIMENSÕES 60X60CM. AF_06/2014</t>
  </si>
  <si>
    <t>REVESTIMENTO CERÂMICO PARA PAREDES INTERNAS COM PLACAS TIPO ESMALTADA EXTRA DE DIMENSÕES 33X45 CM APLICADAS EM AMBIENTES DE ÁREA MAIOR QUE 5 M² NA ALTURA INTEIRA DAS PAREDES. AF_06/2014</t>
  </si>
  <si>
    <t>REVESTIMENTO CERÂMICO PARA PAREDES INTERNAS COM PLACAS TIPO ESMALTADA EXTRA  DE DIMENSÕES 33X45 CM APLICADAS EM AMBIENTES DE ÁREA MAIOR QUE 5 M² A MEIA ALTURA DAS PAREDES. AF_06/2014</t>
  </si>
  <si>
    <t>BDI</t>
  </si>
  <si>
    <t>-</t>
  </si>
  <si>
    <t>1.3</t>
  </si>
  <si>
    <t>ESCAVACAO MANUAL DE VALA/CAVA EM MATERIAL DE 1ª CATEGORIA (AREIA,ARGILA OU PICARRA),ATE 1,50M DE PROFUNDIDADE,EXCLUSIVE ESCORAMENTO E ESGOTAMENTO</t>
  </si>
  <si>
    <t>FONTE</t>
  </si>
  <si>
    <t>EMOP</t>
  </si>
  <si>
    <t>SINAPI</t>
  </si>
  <si>
    <t xml:space="preserve"> (1 + X) (1 + Y) (1 + Z)</t>
  </si>
  <si>
    <t xml:space="preserve">X - </t>
  </si>
  <si>
    <t xml:space="preserve">Y - </t>
  </si>
  <si>
    <t xml:space="preserve">Z - </t>
  </si>
  <si>
    <t>é a Taxa somatória das DESPESAS INDIRETAS, exceto tributos e despesas financeiras;</t>
  </si>
  <si>
    <t>é a Taxa representativa das DESPESAS FINANCEIRAS;</t>
  </si>
  <si>
    <t>é a Taxa representativa do LUCRO;</t>
  </si>
  <si>
    <t>é a Taxa representativa dos IMPOSTOS.</t>
  </si>
  <si>
    <t>X - Taxa representativa das DESPESAS INDIRETAS, exceto tributos e despesas financeiras</t>
  </si>
  <si>
    <t>X.1 - Administração Central</t>
  </si>
  <si>
    <t>X.2 - Seguro e Garantia</t>
  </si>
  <si>
    <t>X.3 - Seguro contra Riscos</t>
  </si>
  <si>
    <t>TOTAL (X)</t>
  </si>
  <si>
    <t>Y - Taxa representativa das DESPESAS FINANCEIRAS</t>
  </si>
  <si>
    <t>Y.1 - Despesas Financeiras</t>
  </si>
  <si>
    <t>TOTAL (Y)</t>
  </si>
  <si>
    <t>Z - Taxa representativa do LUCRO</t>
  </si>
  <si>
    <t>Z.1 - Lucro Presumido</t>
  </si>
  <si>
    <t>TOTAL (Z)</t>
  </si>
  <si>
    <t>TOTAL (I)</t>
  </si>
  <si>
    <t>I.1 - I S S ( Imposto sobre Serviços ) - Municipal</t>
  </si>
  <si>
    <t>I.2 - COFINS ( Contribuição para o Financiamento da Seguridade Social) - Federal</t>
  </si>
  <si>
    <t>I - Taxa representativa da incidência dos IMPOSTOS (sobre o FATURAMENTO da empresa)</t>
  </si>
  <si>
    <t>I.3 - P I S ( Programa de Integração Social ) - Federal</t>
  </si>
  <si>
    <t>I.4 - CPRB</t>
  </si>
  <si>
    <t>X</t>
  </si>
  <si>
    <t>Y</t>
  </si>
  <si>
    <t>Z</t>
  </si>
  <si>
    <t>Despesas Indiretas</t>
  </si>
  <si>
    <t>Dispesa Financeira</t>
  </si>
  <si>
    <t>Impostos</t>
  </si>
  <si>
    <t>2.3</t>
  </si>
  <si>
    <t>PLANILHA DESONERADA - CRONOGRAMA</t>
  </si>
  <si>
    <t xml:space="preserve">Custo direto abaixo de R$ 1.500.000,00 </t>
  </si>
  <si>
    <t>CONCRETO DOSADO RACIONALMENTE PARA UMA RESISTENCIA CARACTERISTICA A COMPRESSAO DE 20MPA,INCLUSIVE MATERIAIS,TRANSPORTE,PREPARO COM BETONEIRA,LANCAMENTO E ADENSAMENTO</t>
  </si>
  <si>
    <t>FIO DE ACO CA-60,REDONDO,COM SALIENCIA OU MOSSA,COEFICIENTE DE CONFORMACAO SUPERFICIAL MINIMO (ADERENCIA) IGUAL A 1,5,DIAMETRO ENTRE 4,2 A 5MM,DESTINADO A ARMADURA DE PECAS DE CONCRETO ARMADO,COMPREENDENDO 10% DE PERDAS DE PONTAS E ARAME 18. FORNECIMENTO, CORTE, DOBRAGEM, MONTAGEM E COLOCACAO DO ACO NAS FORMAS</t>
  </si>
  <si>
    <t>VIDRO TEMPERADO,INCOLOR,COM 6MM DE ESPESSURA,ENCAIXILHADO EM MADEIRA,ALUMINIO OU FERRO.FORNECIMENTO E COLOCACAO</t>
  </si>
  <si>
    <t>4.2</t>
  </si>
  <si>
    <t>8.0</t>
  </si>
  <si>
    <t>8.1</t>
  </si>
  <si>
    <t>PLACA DE IDENTIFICACAO DE OBRA PUBLICA,INCLUSIVE PINTURA E SUPORTES DE MADEIRA.FORNECIMENTO E COLOCACAO</t>
  </si>
  <si>
    <t>DEMOLICAO MANUAL DE ALVENARIA DE TIJOLOS FURADOS,INCLUSIVE EMPILHAMENTO LATERAL DENTRO DO CANTEIRO DE SERVICO</t>
  </si>
  <si>
    <t>ALVENARIA DE TIJOLOS CERAMICOS FURADOS 10X20X20CM,ASSENTES COM ARGAMASSA DE CIMENTO E SAIBRO,NO TRACO 1:8,EM PAREDES DE MEIA VEZ(0,10M),DE SUPERFICIE CORRIDA,ATE 3,00M DE ALTURA E MEDIDA PELA AREA REAL</t>
  </si>
  <si>
    <t>4.3</t>
  </si>
  <si>
    <t>SERVIÇOS PRELIMINARES</t>
  </si>
  <si>
    <t>ESTRUTURA DE CONCRETO</t>
  </si>
  <si>
    <t>PINTURA</t>
  </si>
  <si>
    <t>INSTALAÇÃO HIDROSSANITÁRIA</t>
  </si>
  <si>
    <t>INSTALAÇÃO ELÉTRICA</t>
  </si>
  <si>
    <t>ESQUADRIA</t>
  </si>
  <si>
    <t>ARRANCAMENTO DE PORTAS,JANELAS E CAIXILHOS DE AR CONDICIONADO OU OUTROS</t>
  </si>
  <si>
    <t>7.3</t>
  </si>
  <si>
    <t>7.4</t>
  </si>
  <si>
    <t>7.5</t>
  </si>
  <si>
    <t>VASO SANITARIO DE LOUCA BRANCA OU BRANCO GELO,PARA PESSOAS COM NECESSIDADES ESPECIFICAS,INCLUSIVE ASSENTO ESPECIAL,BOLSA DE LIGACAO E ACESSORIOS DE FIXACAO.FORNECIMENTO</t>
  </si>
  <si>
    <t>TORNEIRA PARA LAVATORIO,DE MESA,COM ALAVANCA,ACIONAMENTO COM LEVE PRESSAO MANUAL E FECHAMENTO AUTOMATICO,ACABAMENTO CROMADO,PARA PESSOAS COM NECESSIDADES ESPECIFICAS,CONFORME ABNT NBR 9050.FORNECIMENTO</t>
  </si>
  <si>
    <t>BANCA DE GRANITO CINZA CORUMBA,COM 2CM DE ESPESSURA,COM ABERTURA PARA 1 CUBA (EXCLUSIVE ESTA),SOBRE APOIOS DE ALVENARIA DE MEIA VEZ E VERGA DE CONCRETO,SEM REVESTIMENTO. FORNECIMENTO E COLOCACAO</t>
  </si>
  <si>
    <t>7.6</t>
  </si>
  <si>
    <t>SOLEIRA DE MARMORE BRANCO NACIONAL,DE 2X13CM,COM 2 POLIMENTOS, ASSENTE COMO EM 13.345.0015</t>
  </si>
  <si>
    <t>REGISTRO DE GAVETA,EM BRONZE,COM DIAMETRO DE 3/4".FORNECIMENTO E COLOCACAO</t>
  </si>
  <si>
    <t>EMBOCO INTERNO COM ARGAMASSA DE CIMENTO,CAL HIDRATADA ADITIVADA E AREIA,NO TRACO 1:1:8,COM ESPESSURA DE 1,5CM,INCLUSIVE CHAPISCO DE CIMENTO E AREIA,NO TRACO 1:3</t>
  </si>
  <si>
    <t>CONSTRUÇÃO DE EDIFÍCIOS</t>
  </si>
  <si>
    <t>PLANILHA DESONERADA SINTÉTICO</t>
  </si>
  <si>
    <t>5.2</t>
  </si>
  <si>
    <t>5.3</t>
  </si>
  <si>
    <t>5.4</t>
  </si>
  <si>
    <t>7.7</t>
  </si>
  <si>
    <t>7.8</t>
  </si>
  <si>
    <t>7.9</t>
  </si>
  <si>
    <t>7.10</t>
  </si>
  <si>
    <t>7.11</t>
  </si>
  <si>
    <t>7.12</t>
  </si>
  <si>
    <t>7.14</t>
  </si>
  <si>
    <t>REVESTIMENTO</t>
  </si>
  <si>
    <t>3.2</t>
  </si>
  <si>
    <t>3.3</t>
  </si>
  <si>
    <t>3.4</t>
  </si>
  <si>
    <t>3.5</t>
  </si>
  <si>
    <t>INSTALACAO E ASSENTAMENTO DE VASO SANITARIO COM CAIXA ACOPLADA(EXCLUSIVE ESTES)EM PAVIMENTO TERREO,COMPREENDENDO:INSTALACAO HIDRAULICA COM 2,00M DE TUBO DE PVC DE 25MM,COM CONEXOES ,ATE A CAIXA,LIGACAO DE ESGOTO COM 3,00M DE TUBO DE PVC DE 100MM A CAIXA DE INSPECAO E TUBO DE VENTILACAO,INCLUSIVE CONEXOES,EXCLUSIVE O TUBO DE VENTILACAO</t>
  </si>
  <si>
    <t>BARRA DE APOIO EM ACO INOXIDAVEL AISI 304,TUBO DE 1.1/4",INCLUSIVE FIXACAO COM PARAFUSOS INOXIDAVEIS E BUCHAS PLASTICAS,COM 80CM,PARA PESSOAS COM NECESSIDADES ESPECIFICAS.FORNECIMENTO E COLOCACAO</t>
  </si>
  <si>
    <t>INSTALACAO E ASSENTAMENTO DE LAVATORIO DE UMA TORNEIRA(EXCLUSIVE FORNECIMENTO DO APARELHO),COMPREENDENDO:3,00M DE TUBO DE PVC DE 25MM,2,00M DE TUBO DE PVC DE 40MM E CONEXOES</t>
  </si>
  <si>
    <t>LAVATORIO DE LOUCA BRANCA,COM COLUNA SUSPENSA,PARA PESSOAS COM NECESSIDADES ESPECIFICAS,COM MEDIDAS EM TORNO DE (45,5X35,5)CM, EXCLUSIVE SIFAO, VALVULA DE ESCOAMENTO, RABICHO E TORNEIRA, INCLUSIVE ACESSORIOS DE FIXACAO.FORNECIMENTO</t>
  </si>
  <si>
    <t>CUBA DE ACO INOXIDAVEL,MEDINDO APROXIMADAMENTE (500X400X200) MM,EM CHAPA 20.304, VALVULA DE ESCOAMENTO TIPO AMERICANA 1623, SIFAO 1680 1.1/2" X 1.1/2", EXCLUSIVE TORNEIRA. FORNECIMENTO E COLOCACAO</t>
  </si>
  <si>
    <t>5.5</t>
  </si>
  <si>
    <t>5.6</t>
  </si>
  <si>
    <t>5.7</t>
  </si>
  <si>
    <t>5.8</t>
  </si>
  <si>
    <t>5.9</t>
  </si>
  <si>
    <t>5.10</t>
  </si>
  <si>
    <t>5.11</t>
  </si>
  <si>
    <t>5.12</t>
  </si>
  <si>
    <t>BARRA DE ACO CA-50,COM SALIENCIA OU MOSSA,COEFICIENTE DE CONFORMACAO SUPERFICIAL MINIMO (ADERENCIA) IGUAL A 1,5,DIAMETRO DE 8 A 12,5MM,DESTINADA A ARMADURA DE CONCRETO ARMADO,COMPREENDENDO 10% DE PERDAS DE PONTAS E ARAME 18.FORNECIMENTO,CORTE,DOBRAGEM,MONTAGEM E COLOCACAO DO ACO NAS FORMAS</t>
  </si>
  <si>
    <t>PEITORIL EM GRANITO CINZA ANDORINHA,ESPESSURA DE 2CM,LARGURA 15 A 18CM,ASSENTADO COM NATA DE CIMENTO SOBRE ARGAMASSA DE CIMENTO,SAIBRO E AREIA,NO TRACO 1:3:3 E REJUNTAMENTO COM CIMENTO BRANCO</t>
  </si>
  <si>
    <t>ALVENARIA/DIVISORIA</t>
  </si>
  <si>
    <t>VASO SANITARIO DE LOUCA BRANCA,TIPO POPULAR,COM CAIXA ACOPLADA,COMPLETO,C/MEDIDAS EM TORNO DE (35X65X35)CM,INCLUSIVE ASSENTO PLASTICO TIPO POPULAR,BOLSA DE LIGACAO,RABICHO EM PVC EACESSORIOS DE FIXACAO.FORNECIMENTO</t>
  </si>
  <si>
    <t>7.13</t>
  </si>
  <si>
    <t>7.15</t>
  </si>
  <si>
    <t>7.16</t>
  </si>
  <si>
    <t>DEMOLICAO DE REVESTIMENTO EM ARGAMASSA DE CAL E AREIA OU CIMENTO E SAIBRO</t>
  </si>
  <si>
    <t>VIDRO TEMPERADO INCOLOR,10MM DE ESPESSURA,PARA PORTAS OU PAINEIS FIXOS,EXCLUSIVE FERRAGENS.FORNECIMENTO E COLOCACAO</t>
  </si>
  <si>
    <t>PORTA DE MADEIRA DE LEI EM COMPENSADO DE 90X210X3,5CM FOLHEADA NAS 2 FACES,ADUELA DE 13X3CM E ALIZARES DE 5X2CM,EXCLUSIVE FERRAGENS.FORNECIMENTO E COLOCACAO</t>
  </si>
  <si>
    <t>PORTA DE MADEIRA DE LEI EM COMPENSADO DE 80X210X3,5CM FOLHEADA NAS 2 FACES,ADUELA DE 13X3CM E ALIZARES DE 5X2CM,EXCLUSIVE FERRAGENS.FORNECIMENTO E COLOCACAO</t>
  </si>
  <si>
    <t>PORTA DE MADEIRA DE LEI EM COMPENSADO DE 70X210X3,5CM,FOLHEADA NAS 2 FACES,ADUELA DE 13X3CM E ALIZARES DE 5X2CM,EXCLUSIVE FERRAGENS.FORNECIMENTO E COLOCACAO</t>
  </si>
  <si>
    <t>5.13</t>
  </si>
  <si>
    <t>FERRAGENS P/PORTA MADEIRA,1 FOLHA DE ABRIR,INTERNA,CONSTANDO DE FORNEC.S/COLOC.,DE:-FECHADURA SIMPLES,RETANGULAR ACABAM. CROMADO ACETINADO;-MACANETA TIPO ALAVANCA,ACABAMENTO CROMADO ACETINADO;-ROSETA CIRCULAR EM LATAO LAMINADO ACABAMENTO CROMADO ACETINADO;-3 DOBRADICAS DE FERRO GALVANIZ.DE 3"X2.1/2", COM PINO E BOLAS DE LATAO</t>
  </si>
  <si>
    <t>JANELA EM ACO LAMINADO A FRIO COM ADICAO DE COBRE,MAXIM-AR,MEDINDO 0,40X0,60M,COM MASSA EXTERNA QUADRICULADA,COM GRADE INTERNA,COM 1 FOLHA,EXCLUSIVE VIDRO.FORNECIMENTO E COLOCACAO</t>
  </si>
  <si>
    <t>FECHADURA DE CENTRO PARA PORTA DE VIDRO TEMPERADO DE 10MM.FORNECIMENTO</t>
  </si>
  <si>
    <t>REPINTURA COM TINTA LATEX,CLASSIFICACAO ECONOMICA,CONFORME ABNT NBR 15079,PARA INTERIOR,SOBRE SUPERFICIE EM BOM ESTADO ENA COR EXISTENTE,INCLUSIVE LIMPEZA,LEVE LIXAMENTO COM LIXA FINA,UMA DEMAO DE FUNDO PREPARADOR E UMA DE ACABAMENTO</t>
  </si>
  <si>
    <t>PORTA DE MADEIRA DE LEI DE CORRER EM COMPENSADO DE 80X210X3, 5CM,PENDURADA EM ROLDANAS,CORRENDO DENTRO DE TRILHO OCO,GUIADA POR CANALETA EMBUTIDA NO PISO COM MARCO DE 7X3CM,EXCLUSIVE FERRAGENS.FORNECIMENTO E COLOCACAO</t>
  </si>
  <si>
    <t>5.14</t>
  </si>
  <si>
    <t>REPINTURA INTERNA OU EXTERNA SOBRE FERRO COM TINTA A OLEO BRILHANTE,INCLUSIVE LIXAMENTO LEVE,LIMPEZA,UMA DEMAO DE ANTIOXIDO E UMA DEMAO DE ACABAMENTO NA COR EXISTENTE</t>
  </si>
  <si>
    <t>PELICULA REFLETIVA DE CONTROLE SOLAR.FORNECIMENTO E COLOCACAO</t>
  </si>
  <si>
    <t>5.15</t>
  </si>
  <si>
    <t>2.1</t>
  </si>
  <si>
    <t>Nome do Projeto: Reforma da Secretaria de Assistência e Desenvolv. Social</t>
  </si>
  <si>
    <t>BDI: 28,59%</t>
  </si>
  <si>
    <t>Endereço: Rua Dr. Ferreira da Luz</t>
  </si>
  <si>
    <t>Município: Santo Ant. de Pádua</t>
  </si>
  <si>
    <t>Mês Base: Março/2022</t>
  </si>
  <si>
    <t>Fonte: Emop/Sinapi</t>
  </si>
  <si>
    <t>Enc. Soc.: Desonerado</t>
  </si>
  <si>
    <t>Prazo da Obra: 3 Mesês</t>
  </si>
  <si>
    <t>VALOR UNITÁRIO NÃO PODE UTRAPASSAR OS INFORMADOS ABAIXO</t>
  </si>
  <si>
    <t>Desconto</t>
  </si>
  <si>
    <t>DADOS EMPRESA</t>
  </si>
  <si>
    <t>Empresa:</t>
  </si>
  <si>
    <t>EMPRESA</t>
  </si>
  <si>
    <t xml:space="preserve">CNPJ: </t>
  </si>
  <si>
    <t>RUA, N°, BAIRRO - CIDADE/ESTADO</t>
  </si>
  <si>
    <t>00.000.000/0000-00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</si>
</sst>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2"/>
      <color theme="1"/>
      <name val="Courier New"/>
      <family val="3"/>
    </font>
    <font>
      <b/>
      <sz val="23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8"/>
      <name val="Calibri"/>
      <family val="2"/>
      <scheme val="minor"/>
    </font>
    <font>
      <b/>
      <sz val="11"/>
      <color theme="1"/>
      <name val="Courier New"/>
      <family val="3"/>
    </font>
    <font>
      <b/>
      <u/>
      <sz val="11"/>
      <color theme="1"/>
      <name val="Courier New"/>
      <family val="3"/>
    </font>
    <font>
      <sz val="10"/>
      <name val="Courier New"/>
      <family val="3"/>
    </font>
    <font>
      <b/>
      <sz val="14"/>
      <name val="Courier New"/>
      <family val="3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4" borderId="0"/>
    <xf numFmtId="0" fontId="5" fillId="2" borderId="0" applyNumberFormat="0" applyBorder="0" applyAlignment="0" applyProtection="0"/>
    <xf numFmtId="166" fontId="3" fillId="0" borderId="0" applyFill="0" applyAlignment="0" applyProtection="0"/>
    <xf numFmtId="44" fontId="3" fillId="0" borderId="0" applyFont="0" applyFill="0" applyBorder="0" applyAlignment="0" applyProtection="0"/>
    <xf numFmtId="9" fontId="3" fillId="0" borderId="0" applyFill="0" applyBorder="0" applyAlignment="0" applyProtection="0"/>
    <xf numFmtId="0" fontId="3" fillId="0" borderId="0"/>
    <xf numFmtId="166" fontId="3" fillId="0" borderId="0" applyFill="0" applyAlignment="0" applyProtection="0"/>
    <xf numFmtId="0" fontId="3" fillId="0" borderId="0"/>
    <xf numFmtId="166" fontId="3" fillId="0" borderId="0" applyFill="0" applyAlignment="0" applyProtection="0"/>
  </cellStyleXfs>
  <cellXfs count="275">
    <xf numFmtId="0" fontId="0" fillId="0" borderId="0" xfId="0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/>
    <xf numFmtId="49" fontId="7" fillId="0" borderId="35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/>
    <xf numFmtId="0" fontId="6" fillId="0" borderId="11" xfId="0" applyFont="1" applyBorder="1"/>
    <xf numFmtId="0" fontId="14" fillId="0" borderId="0" xfId="0" applyFont="1" applyBorder="1" applyAlignment="1"/>
    <xf numFmtId="0" fontId="6" fillId="0" borderId="0" xfId="0" applyFont="1" applyBorder="1"/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15" fillId="0" borderId="12" xfId="0" applyFont="1" applyBorder="1" applyAlignment="1"/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6" fillId="0" borderId="12" xfId="0" applyFont="1" applyBorder="1"/>
    <xf numFmtId="0" fontId="7" fillId="0" borderId="3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7" fillId="3" borderId="20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6" fillId="0" borderId="0" xfId="0" applyNumberFormat="1" applyFont="1"/>
    <xf numFmtId="49" fontId="12" fillId="0" borderId="20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165" fontId="1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2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165" fontId="12" fillId="0" borderId="21" xfId="2" applyNumberFormat="1" applyFont="1" applyFill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8" fontId="11" fillId="3" borderId="33" xfId="2" applyNumberFormat="1" applyFont="1" applyFill="1" applyBorder="1" applyAlignment="1">
      <alignment horizontal="center" vertical="center"/>
    </xf>
    <xf numFmtId="44" fontId="11" fillId="3" borderId="33" xfId="2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left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65" fontId="12" fillId="3" borderId="2" xfId="2" applyNumberFormat="1" applyFont="1" applyFill="1" applyBorder="1" applyAlignment="1" applyProtection="1">
      <alignment horizontal="center" vertical="center" wrapText="1"/>
      <protection locked="0"/>
    </xf>
    <xf numFmtId="165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28" xfId="0" applyNumberFormat="1" applyFont="1" applyBorder="1" applyAlignment="1">
      <alignment horizontal="left" vertical="center" wrapText="1"/>
    </xf>
    <xf numFmtId="2" fontId="12" fillId="0" borderId="45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165" fontId="12" fillId="3" borderId="45" xfId="2" applyNumberFormat="1" applyFont="1" applyFill="1" applyBorder="1" applyAlignment="1" applyProtection="1">
      <alignment horizontal="center" vertical="center" wrapText="1"/>
      <protection locked="0"/>
    </xf>
    <xf numFmtId="165" fontId="12" fillId="3" borderId="28" xfId="2" applyNumberFormat="1" applyFont="1" applyFill="1" applyBorder="1" applyAlignment="1" applyProtection="1">
      <alignment horizontal="center" vertical="center" wrapText="1"/>
      <protection locked="0"/>
    </xf>
    <xf numFmtId="10" fontId="12" fillId="0" borderId="33" xfId="1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5" fontId="12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>
      <alignment horizontal="center" vertical="center"/>
    </xf>
    <xf numFmtId="0" fontId="8" fillId="0" borderId="11" xfId="4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8" fillId="0" borderId="0" xfId="2" applyNumberFormat="1" applyFont="1" applyBorder="1" applyAlignment="1">
      <alignment horizontal="left" vertical="center"/>
    </xf>
    <xf numFmtId="0" fontId="8" fillId="0" borderId="12" xfId="2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5" fontId="11" fillId="3" borderId="1" xfId="2" applyNumberFormat="1" applyFont="1" applyFill="1" applyBorder="1" applyAlignment="1">
      <alignment horizontal="center" vertical="center"/>
    </xf>
    <xf numFmtId="44" fontId="11" fillId="3" borderId="21" xfId="2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65" fontId="12" fillId="3" borderId="2" xfId="2" applyNumberFormat="1" applyFont="1" applyFill="1" applyBorder="1" applyAlignment="1" applyProtection="1">
      <alignment horizontal="center" vertical="center"/>
      <protection locked="0"/>
    </xf>
    <xf numFmtId="165" fontId="12" fillId="3" borderId="4" xfId="2" applyNumberFormat="1" applyFont="1" applyFill="1" applyBorder="1" applyAlignment="1" applyProtection="1">
      <alignment horizontal="center" vertical="center"/>
      <protection locked="0"/>
    </xf>
    <xf numFmtId="44" fontId="7" fillId="3" borderId="33" xfId="2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 wrapText="1"/>
    </xf>
    <xf numFmtId="165" fontId="11" fillId="3" borderId="33" xfId="2" applyNumberFormat="1" applyFont="1" applyFill="1" applyBorder="1" applyAlignment="1">
      <alignment horizontal="center" vertical="center"/>
    </xf>
    <xf numFmtId="165" fontId="11" fillId="3" borderId="15" xfId="1" applyNumberFormat="1" applyFont="1" applyFill="1" applyBorder="1" applyAlignment="1">
      <alignment horizontal="center" vertical="center"/>
    </xf>
    <xf numFmtId="43" fontId="11" fillId="3" borderId="16" xfId="1" applyFont="1" applyFill="1" applyBorder="1" applyAlignment="1">
      <alignment horizontal="center" vertical="center"/>
    </xf>
    <xf numFmtId="44" fontId="7" fillId="3" borderId="15" xfId="2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3" fontId="7" fillId="0" borderId="39" xfId="1" applyFont="1" applyFill="1" applyBorder="1" applyAlignment="1">
      <alignment horizontal="center" vertical="center" wrapText="1"/>
    </xf>
    <xf numFmtId="43" fontId="7" fillId="0" borderId="38" xfId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4" fontId="7" fillId="0" borderId="39" xfId="2" applyFont="1" applyFill="1" applyBorder="1" applyAlignment="1">
      <alignment horizontal="center" vertical="center" wrapText="1"/>
    </xf>
    <xf numFmtId="44" fontId="7" fillId="0" borderId="41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4" fontId="7" fillId="0" borderId="38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/>
    </xf>
    <xf numFmtId="10" fontId="12" fillId="0" borderId="1" xfId="3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8" fontId="11" fillId="3" borderId="15" xfId="2" applyNumberFormat="1" applyFont="1" applyFill="1" applyBorder="1" applyAlignment="1">
      <alignment horizontal="center" vertical="center"/>
    </xf>
    <xf numFmtId="44" fontId="11" fillId="3" borderId="15" xfId="2" applyFont="1" applyFill="1" applyBorder="1" applyAlignment="1">
      <alignment horizontal="center" vertical="center"/>
    </xf>
    <xf numFmtId="44" fontId="11" fillId="3" borderId="44" xfId="2" applyFont="1" applyFill="1" applyBorder="1" applyAlignment="1">
      <alignment horizontal="center" vertical="center"/>
    </xf>
    <xf numFmtId="165" fontId="11" fillId="3" borderId="33" xfId="1" applyNumberFormat="1" applyFont="1" applyFill="1" applyBorder="1" applyAlignment="1">
      <alignment horizontal="center" vertical="center"/>
    </xf>
    <xf numFmtId="43" fontId="11" fillId="3" borderId="44" xfId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9" fillId="3" borderId="33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right" vertical="center"/>
    </xf>
    <xf numFmtId="165" fontId="11" fillId="0" borderId="40" xfId="2" applyNumberFormat="1" applyFont="1" applyFill="1" applyBorder="1" applyAlignment="1">
      <alignment horizontal="center" vertical="center"/>
    </xf>
    <xf numFmtId="10" fontId="11" fillId="0" borderId="40" xfId="3" applyNumberFormat="1" applyFont="1" applyFill="1" applyBorder="1" applyAlignment="1">
      <alignment horizontal="center" vertical="center"/>
    </xf>
    <xf numFmtId="10" fontId="11" fillId="0" borderId="29" xfId="3" applyNumberFormat="1" applyFont="1" applyFill="1" applyBorder="1" applyAlignment="1">
      <alignment horizontal="center" vertical="center"/>
    </xf>
    <xf numFmtId="165" fontId="11" fillId="0" borderId="12" xfId="2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3" borderId="0" xfId="4" applyFont="1" applyFill="1" applyBorder="1" applyAlignment="1" applyProtection="1">
      <alignment horizontal="left"/>
      <protection locked="0"/>
    </xf>
    <xf numFmtId="0" fontId="8" fillId="3" borderId="12" xfId="4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3" borderId="9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49" fontId="7" fillId="0" borderId="30" xfId="0" applyNumberFormat="1" applyFont="1" applyBorder="1" applyAlignment="1">
      <alignment horizontal="right" vertical="center" indent="1"/>
    </xf>
    <xf numFmtId="49" fontId="7" fillId="0" borderId="32" xfId="0" applyNumberFormat="1" applyFont="1" applyBorder="1" applyAlignment="1">
      <alignment horizontal="right" vertical="center" indent="1"/>
    </xf>
    <xf numFmtId="49" fontId="7" fillId="0" borderId="49" xfId="0" applyNumberFormat="1" applyFont="1" applyBorder="1" applyAlignment="1">
      <alignment horizontal="right" vertical="center" indent="1"/>
    </xf>
    <xf numFmtId="10" fontId="11" fillId="0" borderId="12" xfId="3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9" fontId="12" fillId="0" borderId="18" xfId="3" applyFont="1" applyFill="1" applyBorder="1" applyAlignment="1">
      <alignment horizontal="center" vertical="center" wrapText="1"/>
    </xf>
    <xf numFmtId="9" fontId="12" fillId="0" borderId="19" xfId="3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44" fontId="12" fillId="0" borderId="21" xfId="2" applyFont="1" applyFill="1" applyBorder="1" applyAlignment="1">
      <alignment horizontal="center" vertical="center" wrapText="1"/>
    </xf>
    <xf numFmtId="44" fontId="12" fillId="0" borderId="18" xfId="2" applyFont="1" applyFill="1" applyBorder="1" applyAlignment="1">
      <alignment horizontal="center" vertical="center" wrapText="1"/>
    </xf>
    <xf numFmtId="44" fontId="12" fillId="0" borderId="19" xfId="2" applyFont="1" applyFill="1" applyBorder="1" applyAlignment="1">
      <alignment horizontal="center" vertical="center" wrapText="1"/>
    </xf>
    <xf numFmtId="10" fontId="12" fillId="0" borderId="33" xfId="3" applyNumberFormat="1" applyFont="1" applyFill="1" applyBorder="1" applyAlignment="1">
      <alignment horizontal="center" vertical="center" wrapText="1"/>
    </xf>
    <xf numFmtId="10" fontId="12" fillId="0" borderId="44" xfId="3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2" fillId="0" borderId="1" xfId="0" applyNumberFormat="1" applyFont="1" applyBorder="1" applyAlignment="1">
      <alignment horizontal="left" vertical="center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4" fontId="12" fillId="0" borderId="18" xfId="2" applyNumberFormat="1" applyFont="1" applyFill="1" applyBorder="1" applyAlignment="1">
      <alignment horizontal="center" vertical="center" wrapText="1"/>
    </xf>
    <xf numFmtId="10" fontId="12" fillId="0" borderId="18" xfId="3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0" fontId="7" fillId="0" borderId="14" xfId="3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2" fontId="6" fillId="0" borderId="1" xfId="3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10" fillId="3" borderId="11" xfId="4" applyFont="1" applyFill="1" applyBorder="1" applyAlignment="1">
      <alignment horizontal="center"/>
    </xf>
    <xf numFmtId="0" fontId="10" fillId="3" borderId="0" xfId="4" applyFont="1" applyFill="1" applyBorder="1" applyAlignment="1">
      <alignment horizontal="center"/>
    </xf>
    <xf numFmtId="0" fontId="10" fillId="3" borderId="12" xfId="4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</cellXfs>
  <cellStyles count="15">
    <cellStyle name="Moeda" xfId="2" builtinId="4"/>
    <cellStyle name="Moeda 2" xfId="9" xr:uid="{89C7508E-98CC-46A5-B7F1-4A07A6708D39}"/>
    <cellStyle name="Neutro 2" xfId="7" xr:uid="{33FE1A17-D888-43D8-BA73-58F984A7ACDC}"/>
    <cellStyle name="Normal" xfId="0" builtinId="0"/>
    <cellStyle name="Normal 11" xfId="13" xr:uid="{3CC19E74-0FAA-4CB4-B606-3833DB8E13DC}"/>
    <cellStyle name="Normal 5 2" xfId="11" xr:uid="{116DD731-2092-46F9-A2C7-D506B11E3881}"/>
    <cellStyle name="Normal_q-Quant Escola Barra Mansa 2" xfId="4" xr:uid="{C1C143B9-195E-4EE6-85C2-B9364C0976F5}"/>
    <cellStyle name="Porcentagem" xfId="3" builtinId="5"/>
    <cellStyle name="Porcentagem 3" xfId="10" xr:uid="{3DFAB1C3-E9D5-4701-B0D2-4CF360D23025}"/>
    <cellStyle name="serviço" xfId="6" xr:uid="{C293626C-26FE-4A5B-BF7C-7D116C368936}"/>
    <cellStyle name="Vírgula" xfId="1" builtinId="3"/>
    <cellStyle name="Vírgula 2 2" xfId="5" xr:uid="{37E6E83E-B23B-49DD-B041-C4B80BF24920}"/>
    <cellStyle name="Vírgula 3 7 2" xfId="8" xr:uid="{6D563A89-BB72-435B-B2EE-78CF9A544760}"/>
    <cellStyle name="Vírgula 3 7 2 2" xfId="14" xr:uid="{6080F4E0-DB43-4185-9F93-31DAD9FCB7A3}"/>
    <cellStyle name="Vírgula 4" xfId="12" xr:uid="{B2A3BA07-2A6B-41C3-857F-D86B9B19E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247650</xdr:colOff>
      <xdr:row>4</xdr:row>
      <xdr:rowOff>2802</xdr:rowOff>
    </xdr:from>
    <xdr:to>
      <xdr:col>20</xdr:col>
      <xdr:colOff>391024</xdr:colOff>
      <xdr:row>11</xdr:row>
      <xdr:rowOff>109302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A9B0E79-46D5-4EEE-B581-1A06F962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6415" y="641537"/>
          <a:ext cx="1028638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247650</xdr:colOff>
      <xdr:row>4</xdr:row>
      <xdr:rowOff>2802</xdr:rowOff>
    </xdr:from>
    <xdr:to>
      <xdr:col>20</xdr:col>
      <xdr:colOff>314824</xdr:colOff>
      <xdr:row>11</xdr:row>
      <xdr:rowOff>109302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1FF9D1-49A1-40FC-BE02-0099F8E37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640977"/>
          <a:ext cx="1029199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186577</xdr:colOff>
      <xdr:row>3</xdr:row>
      <xdr:rowOff>47625</xdr:rowOff>
    </xdr:from>
    <xdr:to>
      <xdr:col>20</xdr:col>
      <xdr:colOff>357966</xdr:colOff>
      <xdr:row>10</xdr:row>
      <xdr:rowOff>154125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124BBC7-E70A-4485-BB15-0C10AEA2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959" y="876860"/>
          <a:ext cx="1034242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E6347-2D7E-4605-9F24-CBE3249519F3}">
  <sheetPr codeName="Planilha5">
    <tabColor rgb="FF0070C0"/>
  </sheetPr>
  <dimension ref="A1:W83"/>
  <sheetViews>
    <sheetView tabSelected="1" view="pageBreakPreview" zoomScale="85" zoomScaleNormal="85" zoomScaleSheetLayoutView="85" zoomScalePageLayoutView="85" workbookViewId="0">
      <selection activeCell="D10" sqref="D10:R10"/>
    </sheetView>
  </sheetViews>
  <sheetFormatPr defaultColWidth="9.140625" defaultRowHeight="15" x14ac:dyDescent="0.25"/>
  <cols>
    <col min="1" max="1" width="7.7109375" style="8" customWidth="1"/>
    <col min="2" max="3" width="8.7109375" style="8" customWidth="1"/>
    <col min="4" max="5" width="7" style="8" customWidth="1"/>
    <col min="6" max="7" width="7.7109375" style="8" customWidth="1"/>
    <col min="8" max="8" width="13.28515625" style="8" customWidth="1"/>
    <col min="9" max="10" width="7.7109375" style="8" customWidth="1"/>
    <col min="11" max="11" width="8.140625" style="8" customWidth="1"/>
    <col min="12" max="14" width="7.7109375" style="8" customWidth="1"/>
    <col min="15" max="15" width="8.28515625" style="8" customWidth="1"/>
    <col min="16" max="16" width="7.85546875" style="8" customWidth="1"/>
    <col min="17" max="17" width="9.140625" style="8" customWidth="1"/>
    <col min="18" max="18" width="7.5703125" style="8" customWidth="1"/>
    <col min="19" max="19" width="4.140625" style="8" customWidth="1"/>
    <col min="20" max="20" width="9.140625" style="8" customWidth="1"/>
    <col min="21" max="21" width="8.7109375" style="8" customWidth="1"/>
    <col min="22" max="16384" width="9.140625" style="8"/>
  </cols>
  <sheetData>
    <row r="1" spans="1:23" ht="15" customHeight="1" x14ac:dyDescent="0.25">
      <c r="A1" s="144" t="s">
        <v>177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  <c r="V1" s="163" t="s">
        <v>237</v>
      </c>
      <c r="W1" s="164"/>
    </row>
    <row r="2" spans="1:23" ht="15" customHeight="1" thickBot="1" x14ac:dyDescent="0.3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65"/>
      <c r="W2" s="166"/>
    </row>
    <row r="3" spans="1:23" ht="5.25" customHeight="1" thickBot="1" x14ac:dyDescent="0.3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165"/>
      <c r="W3" s="166"/>
    </row>
    <row r="4" spans="1:23" ht="15" customHeight="1" x14ac:dyDescent="0.25">
      <c r="A4" s="105"/>
      <c r="B4" s="10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150"/>
      <c r="T4" s="150"/>
      <c r="U4" s="151"/>
      <c r="V4" s="165"/>
      <c r="W4" s="166"/>
    </row>
    <row r="5" spans="1:23" ht="15" customHeight="1" x14ac:dyDescent="0.25">
      <c r="A5" s="106"/>
      <c r="B5" s="78" t="s">
        <v>229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 t="s">
        <v>230</v>
      </c>
      <c r="P5" s="80"/>
      <c r="Q5" s="80"/>
      <c r="R5" s="81"/>
      <c r="S5" s="152"/>
      <c r="T5" s="152"/>
      <c r="U5" s="153"/>
      <c r="V5" s="165"/>
      <c r="W5" s="166"/>
    </row>
    <row r="6" spans="1:23" ht="15" customHeight="1" x14ac:dyDescent="0.25">
      <c r="A6" s="106"/>
      <c r="B6" s="82" t="s">
        <v>231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235</v>
      </c>
      <c r="P6" s="83"/>
      <c r="Q6" s="83"/>
      <c r="R6" s="84"/>
      <c r="S6" s="152"/>
      <c r="T6" s="152"/>
      <c r="U6" s="153"/>
      <c r="V6" s="165"/>
      <c r="W6" s="166"/>
    </row>
    <row r="7" spans="1:23" ht="15" customHeight="1" x14ac:dyDescent="0.25">
      <c r="A7" s="106"/>
      <c r="B7" s="82" t="s">
        <v>232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5" t="s">
        <v>233</v>
      </c>
      <c r="P7" s="85"/>
      <c r="Q7" s="85"/>
      <c r="R7" s="86"/>
      <c r="S7" s="152"/>
      <c r="T7" s="152"/>
      <c r="U7" s="153"/>
      <c r="V7" s="165"/>
      <c r="W7" s="166"/>
    </row>
    <row r="8" spans="1:23" ht="15" customHeight="1" thickBot="1" x14ac:dyDescent="0.3">
      <c r="A8" s="106"/>
      <c r="B8" s="82" t="s">
        <v>236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 t="s">
        <v>234</v>
      </c>
      <c r="P8" s="83"/>
      <c r="Q8" s="83"/>
      <c r="R8" s="84"/>
      <c r="S8" s="152"/>
      <c r="T8" s="152"/>
      <c r="U8" s="153"/>
      <c r="V8" s="165"/>
      <c r="W8" s="166"/>
    </row>
    <row r="9" spans="1:23" ht="15" customHeight="1" x14ac:dyDescent="0.3">
      <c r="A9" s="106"/>
      <c r="B9" s="172" t="s">
        <v>239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152"/>
      <c r="T9" s="152"/>
      <c r="U9" s="153"/>
      <c r="V9" s="165"/>
      <c r="W9" s="166"/>
    </row>
    <row r="10" spans="1:23" ht="15" customHeight="1" x14ac:dyDescent="0.25">
      <c r="A10" s="106"/>
      <c r="B10" s="78" t="s">
        <v>240</v>
      </c>
      <c r="C10" s="79"/>
      <c r="D10" s="175" t="s">
        <v>241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6"/>
      <c r="S10" s="152"/>
      <c r="T10" s="152"/>
      <c r="U10" s="153"/>
      <c r="V10" s="165"/>
      <c r="W10" s="166"/>
    </row>
    <row r="11" spans="1:23" ht="15" customHeight="1" x14ac:dyDescent="0.25">
      <c r="A11" s="106"/>
      <c r="B11" s="42" t="s">
        <v>242</v>
      </c>
      <c r="C11" s="177" t="s">
        <v>244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52"/>
      <c r="T11" s="152"/>
      <c r="U11" s="153"/>
      <c r="V11" s="165"/>
      <c r="W11" s="166"/>
    </row>
    <row r="12" spans="1:23" ht="15" customHeight="1" thickBot="1" x14ac:dyDescent="0.3">
      <c r="A12" s="106"/>
      <c r="B12" s="179" t="s">
        <v>3</v>
      </c>
      <c r="C12" s="180"/>
      <c r="D12" s="181" t="s">
        <v>243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52"/>
      <c r="T12" s="152"/>
      <c r="U12" s="153"/>
      <c r="V12" s="165"/>
      <c r="W12" s="166"/>
    </row>
    <row r="13" spans="1:23" ht="5.25" customHeight="1" thickBot="1" x14ac:dyDescent="0.3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65"/>
      <c r="W13" s="166"/>
    </row>
    <row r="14" spans="1:23" s="4" customFormat="1" ht="33" x14ac:dyDescent="0.25">
      <c r="A14" s="5" t="s">
        <v>5</v>
      </c>
      <c r="B14" s="89" t="s">
        <v>6</v>
      </c>
      <c r="C14" s="90"/>
      <c r="D14" s="114" t="s">
        <v>112</v>
      </c>
      <c r="E14" s="115"/>
      <c r="F14" s="89" t="s">
        <v>7</v>
      </c>
      <c r="G14" s="109"/>
      <c r="H14" s="109"/>
      <c r="I14" s="109"/>
      <c r="J14" s="90"/>
      <c r="K14" s="19" t="s">
        <v>8</v>
      </c>
      <c r="L14" s="103" t="s">
        <v>9</v>
      </c>
      <c r="M14" s="104"/>
      <c r="N14" s="107" t="s">
        <v>10</v>
      </c>
      <c r="O14" s="110"/>
      <c r="P14" s="107" t="s">
        <v>11</v>
      </c>
      <c r="Q14" s="110"/>
      <c r="R14" s="103" t="s">
        <v>108</v>
      </c>
      <c r="S14" s="104"/>
      <c r="T14" s="107" t="s">
        <v>12</v>
      </c>
      <c r="U14" s="108"/>
      <c r="V14" s="165"/>
      <c r="W14" s="166"/>
    </row>
    <row r="15" spans="1:23" ht="16.5" customHeight="1" thickBot="1" x14ac:dyDescent="0.3">
      <c r="A15" s="25" t="s">
        <v>15</v>
      </c>
      <c r="B15" s="111" t="s">
        <v>159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87">
        <f>SUM(P16:Q18)</f>
        <v>0</v>
      </c>
      <c r="Q15" s="88"/>
      <c r="R15" s="116"/>
      <c r="S15" s="116"/>
      <c r="T15" s="87">
        <f>SUM(T16:U18)</f>
        <v>0</v>
      </c>
      <c r="U15" s="88"/>
      <c r="V15" s="167"/>
      <c r="W15" s="168"/>
    </row>
    <row r="16" spans="1:23" ht="44.25" customHeight="1" thickBot="1" x14ac:dyDescent="0.3">
      <c r="A16" s="40" t="s">
        <v>0</v>
      </c>
      <c r="B16" s="43" t="s">
        <v>43</v>
      </c>
      <c r="C16" s="43"/>
      <c r="D16" s="44" t="s">
        <v>113</v>
      </c>
      <c r="E16" s="45"/>
      <c r="F16" s="46" t="s">
        <v>155</v>
      </c>
      <c r="G16" s="46"/>
      <c r="H16" s="46"/>
      <c r="I16" s="46"/>
      <c r="J16" s="46"/>
      <c r="K16" s="29" t="s">
        <v>79</v>
      </c>
      <c r="L16" s="112">
        <v>1.4</v>
      </c>
      <c r="M16" s="113"/>
      <c r="N16" s="92">
        <v>0</v>
      </c>
      <c r="O16" s="93"/>
      <c r="P16" s="49">
        <f>L16*N16</f>
        <v>0</v>
      </c>
      <c r="Q16" s="49"/>
      <c r="R16" s="117">
        <v>0.28590000000000004</v>
      </c>
      <c r="S16" s="117"/>
      <c r="T16" s="49">
        <f>P16*(R16+1)</f>
        <v>0</v>
      </c>
      <c r="U16" s="51"/>
      <c r="V16" s="162">
        <v>486.78</v>
      </c>
      <c r="W16" s="159"/>
    </row>
    <row r="17" spans="1:23" ht="75" customHeight="1" thickBot="1" x14ac:dyDescent="0.3">
      <c r="A17" s="40" t="s">
        <v>1</v>
      </c>
      <c r="B17" s="43" t="s">
        <v>44</v>
      </c>
      <c r="C17" s="43"/>
      <c r="D17" s="44" t="s">
        <v>113</v>
      </c>
      <c r="E17" s="45"/>
      <c r="F17" s="46" t="s">
        <v>111</v>
      </c>
      <c r="G17" s="46"/>
      <c r="H17" s="46"/>
      <c r="I17" s="46"/>
      <c r="J17" s="46"/>
      <c r="K17" s="29" t="s">
        <v>78</v>
      </c>
      <c r="L17" s="91">
        <v>0.33</v>
      </c>
      <c r="M17" s="91"/>
      <c r="N17" s="92">
        <v>0</v>
      </c>
      <c r="O17" s="93"/>
      <c r="P17" s="49">
        <f t="shared" ref="P17:P18" si="0">L17*N17</f>
        <v>0</v>
      </c>
      <c r="Q17" s="49"/>
      <c r="R17" s="50">
        <v>0.28590000000000004</v>
      </c>
      <c r="S17" s="50"/>
      <c r="T17" s="49">
        <f t="shared" ref="T17:T18" si="1">P17*(R17+1)</f>
        <v>0</v>
      </c>
      <c r="U17" s="51"/>
      <c r="V17" s="162">
        <v>50.21</v>
      </c>
      <c r="W17" s="159"/>
    </row>
    <row r="18" spans="1:23" ht="60" customHeight="1" thickBot="1" x14ac:dyDescent="0.3">
      <c r="A18" s="40" t="s">
        <v>110</v>
      </c>
      <c r="B18" s="43" t="s">
        <v>83</v>
      </c>
      <c r="C18" s="43"/>
      <c r="D18" s="44" t="s">
        <v>114</v>
      </c>
      <c r="E18" s="45"/>
      <c r="F18" s="46" t="s">
        <v>96</v>
      </c>
      <c r="G18" s="46"/>
      <c r="H18" s="46"/>
      <c r="I18" s="46"/>
      <c r="J18" s="46"/>
      <c r="K18" s="33" t="s">
        <v>77</v>
      </c>
      <c r="L18" s="91">
        <v>9</v>
      </c>
      <c r="M18" s="91"/>
      <c r="N18" s="92">
        <v>0</v>
      </c>
      <c r="O18" s="93"/>
      <c r="P18" s="49">
        <f t="shared" si="0"/>
        <v>0</v>
      </c>
      <c r="Q18" s="49"/>
      <c r="R18" s="50">
        <v>0.28590000000000004</v>
      </c>
      <c r="S18" s="50"/>
      <c r="T18" s="49">
        <f t="shared" si="1"/>
        <v>0</v>
      </c>
      <c r="U18" s="51"/>
      <c r="V18" s="162">
        <v>60.91</v>
      </c>
      <c r="W18" s="159"/>
    </row>
    <row r="19" spans="1:23" ht="5.25" customHeight="1" thickBo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  <c r="V19" s="158" t="s">
        <v>109</v>
      </c>
      <c r="W19" s="159"/>
    </row>
    <row r="20" spans="1:23" ht="16.5" customHeight="1" thickBot="1" x14ac:dyDescent="0.3">
      <c r="A20" s="26" t="s">
        <v>16</v>
      </c>
      <c r="B20" s="95" t="s">
        <v>160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>
        <f>SUM(P21:Q23)</f>
        <v>0</v>
      </c>
      <c r="Q20" s="55"/>
      <c r="R20" s="94"/>
      <c r="S20" s="94"/>
      <c r="T20" s="96">
        <f>SUM(T21:U23)</f>
        <v>0</v>
      </c>
      <c r="U20" s="121"/>
      <c r="V20" s="160"/>
      <c r="W20" s="161"/>
    </row>
    <row r="21" spans="1:23" ht="105" customHeight="1" thickBot="1" x14ac:dyDescent="0.3">
      <c r="A21" s="40" t="s">
        <v>228</v>
      </c>
      <c r="B21" s="43" t="s">
        <v>49</v>
      </c>
      <c r="C21" s="43"/>
      <c r="D21" s="44" t="s">
        <v>113</v>
      </c>
      <c r="E21" s="45"/>
      <c r="F21" s="46" t="s">
        <v>150</v>
      </c>
      <c r="G21" s="46"/>
      <c r="H21" s="46"/>
      <c r="I21" s="46"/>
      <c r="J21" s="46"/>
      <c r="K21" s="29" t="s">
        <v>80</v>
      </c>
      <c r="L21" s="47">
        <v>130.59</v>
      </c>
      <c r="M21" s="47"/>
      <c r="N21" s="48">
        <v>0</v>
      </c>
      <c r="O21" s="48"/>
      <c r="P21" s="49">
        <f t="shared" ref="P21" si="2">L21*N21</f>
        <v>0</v>
      </c>
      <c r="Q21" s="49"/>
      <c r="R21" s="50">
        <v>0.28590000000000004</v>
      </c>
      <c r="S21" s="50"/>
      <c r="T21" s="49">
        <f t="shared" ref="T21" si="3">P21*(R21+1)</f>
        <v>0</v>
      </c>
      <c r="U21" s="51"/>
      <c r="V21" s="162">
        <v>14.69</v>
      </c>
      <c r="W21" s="159"/>
    </row>
    <row r="22" spans="1:23" ht="105" customHeight="1" thickBot="1" x14ac:dyDescent="0.3">
      <c r="A22" s="40" t="s">
        <v>26</v>
      </c>
      <c r="B22" s="43" t="s">
        <v>50</v>
      </c>
      <c r="C22" s="43"/>
      <c r="D22" s="44" t="s">
        <v>113</v>
      </c>
      <c r="E22" s="45"/>
      <c r="F22" s="46" t="s">
        <v>206</v>
      </c>
      <c r="G22" s="46"/>
      <c r="H22" s="46"/>
      <c r="I22" s="46"/>
      <c r="J22" s="46"/>
      <c r="K22" s="33" t="s">
        <v>80</v>
      </c>
      <c r="L22" s="47">
        <v>50.24</v>
      </c>
      <c r="M22" s="47"/>
      <c r="N22" s="48">
        <v>0</v>
      </c>
      <c r="O22" s="48"/>
      <c r="P22" s="49">
        <f t="shared" ref="P22:P23" si="4">L22*N22</f>
        <v>0</v>
      </c>
      <c r="Q22" s="49"/>
      <c r="R22" s="50">
        <v>0.28590000000000004</v>
      </c>
      <c r="S22" s="50"/>
      <c r="T22" s="49">
        <f t="shared" ref="T22:T23" si="5">P22*(R22+1)</f>
        <v>0</v>
      </c>
      <c r="U22" s="51"/>
      <c r="V22" s="162">
        <v>12.91</v>
      </c>
      <c r="W22" s="159"/>
    </row>
    <row r="23" spans="1:23" ht="75" customHeight="1" thickBot="1" x14ac:dyDescent="0.3">
      <c r="A23" s="40" t="s">
        <v>146</v>
      </c>
      <c r="B23" s="43" t="s">
        <v>48</v>
      </c>
      <c r="C23" s="43"/>
      <c r="D23" s="44" t="s">
        <v>113</v>
      </c>
      <c r="E23" s="45"/>
      <c r="F23" s="46" t="s">
        <v>149</v>
      </c>
      <c r="G23" s="46"/>
      <c r="H23" s="46"/>
      <c r="I23" s="46"/>
      <c r="J23" s="46"/>
      <c r="K23" s="29" t="s">
        <v>78</v>
      </c>
      <c r="L23" s="47">
        <v>2.11</v>
      </c>
      <c r="M23" s="47"/>
      <c r="N23" s="48">
        <v>0</v>
      </c>
      <c r="O23" s="48"/>
      <c r="P23" s="49">
        <f t="shared" si="4"/>
        <v>0</v>
      </c>
      <c r="Q23" s="49"/>
      <c r="R23" s="50">
        <v>0.28590000000000004</v>
      </c>
      <c r="S23" s="50"/>
      <c r="T23" s="49">
        <f t="shared" si="5"/>
        <v>0</v>
      </c>
      <c r="U23" s="51"/>
      <c r="V23" s="162">
        <v>511.51</v>
      </c>
      <c r="W23" s="159"/>
    </row>
    <row r="24" spans="1:23" ht="5.25" customHeight="1" thickBot="1" x14ac:dyDescent="0.3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58" t="s">
        <v>109</v>
      </c>
      <c r="W24" s="159"/>
    </row>
    <row r="25" spans="1:23" ht="16.5" customHeight="1" thickBot="1" x14ac:dyDescent="0.3">
      <c r="A25" s="26" t="s">
        <v>17</v>
      </c>
      <c r="B25" s="95" t="s">
        <v>188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>
        <f>SUM(P26:Q30)</f>
        <v>0</v>
      </c>
      <c r="Q25" s="55"/>
      <c r="R25" s="94"/>
      <c r="S25" s="94"/>
      <c r="T25" s="96">
        <f>SUM(T26:U30)</f>
        <v>0</v>
      </c>
      <c r="U25" s="55"/>
      <c r="V25" s="160"/>
      <c r="W25" s="161"/>
    </row>
    <row r="26" spans="1:23" ht="45" customHeight="1" thickBot="1" x14ac:dyDescent="0.3">
      <c r="A26" s="40" t="s">
        <v>2</v>
      </c>
      <c r="B26" s="43" t="s">
        <v>45</v>
      </c>
      <c r="C26" s="43"/>
      <c r="D26" s="44" t="s">
        <v>113</v>
      </c>
      <c r="E26" s="45"/>
      <c r="F26" s="46" t="s">
        <v>213</v>
      </c>
      <c r="G26" s="46"/>
      <c r="H26" s="46"/>
      <c r="I26" s="46"/>
      <c r="J26" s="46"/>
      <c r="K26" s="35" t="s">
        <v>79</v>
      </c>
      <c r="L26" s="47">
        <v>180.31759999999997</v>
      </c>
      <c r="M26" s="47"/>
      <c r="N26" s="48">
        <v>0</v>
      </c>
      <c r="O26" s="48"/>
      <c r="P26" s="49">
        <f t="shared" ref="P26" si="6">L26*N26</f>
        <v>0</v>
      </c>
      <c r="Q26" s="49"/>
      <c r="R26" s="50">
        <v>0.28590000000000004</v>
      </c>
      <c r="S26" s="50"/>
      <c r="T26" s="49">
        <f t="shared" ref="T26" si="7">P26*(R26+1)</f>
        <v>0</v>
      </c>
      <c r="U26" s="51"/>
      <c r="V26" s="162">
        <v>7.38</v>
      </c>
      <c r="W26" s="159"/>
    </row>
    <row r="27" spans="1:23" ht="60" customHeight="1" thickBot="1" x14ac:dyDescent="0.3">
      <c r="A27" s="40" t="s">
        <v>189</v>
      </c>
      <c r="B27" s="43" t="s">
        <v>91</v>
      </c>
      <c r="C27" s="43"/>
      <c r="D27" s="44" t="s">
        <v>114</v>
      </c>
      <c r="E27" s="45"/>
      <c r="F27" s="46" t="s">
        <v>104</v>
      </c>
      <c r="G27" s="46"/>
      <c r="H27" s="46"/>
      <c r="I27" s="46"/>
      <c r="J27" s="46"/>
      <c r="K27" s="29" t="s">
        <v>79</v>
      </c>
      <c r="L27" s="47">
        <v>179.96059999999997</v>
      </c>
      <c r="M27" s="47"/>
      <c r="N27" s="48">
        <v>0</v>
      </c>
      <c r="O27" s="48"/>
      <c r="P27" s="49">
        <f t="shared" ref="P27:P30" si="8">L27*N27</f>
        <v>0</v>
      </c>
      <c r="Q27" s="49"/>
      <c r="R27" s="50">
        <v>0.28590000000000004</v>
      </c>
      <c r="S27" s="50"/>
      <c r="T27" s="49">
        <f t="shared" ref="T27:T30" si="9">P27*(R27+1)</f>
        <v>0</v>
      </c>
      <c r="U27" s="51"/>
      <c r="V27" s="162">
        <v>127.28</v>
      </c>
      <c r="W27" s="159"/>
    </row>
    <row r="28" spans="1:23" ht="90" customHeight="1" thickBot="1" x14ac:dyDescent="0.3">
      <c r="A28" s="40" t="s">
        <v>190</v>
      </c>
      <c r="B28" s="43" t="s">
        <v>93</v>
      </c>
      <c r="C28" s="43"/>
      <c r="D28" s="44" t="s">
        <v>114</v>
      </c>
      <c r="E28" s="45"/>
      <c r="F28" s="46" t="s">
        <v>106</v>
      </c>
      <c r="G28" s="46"/>
      <c r="H28" s="46"/>
      <c r="I28" s="46"/>
      <c r="J28" s="46"/>
      <c r="K28" s="34" t="s">
        <v>79</v>
      </c>
      <c r="L28" s="47">
        <v>41.879999999999995</v>
      </c>
      <c r="M28" s="47"/>
      <c r="N28" s="48">
        <v>0</v>
      </c>
      <c r="O28" s="48"/>
      <c r="P28" s="49">
        <f t="shared" si="8"/>
        <v>0</v>
      </c>
      <c r="Q28" s="49"/>
      <c r="R28" s="50">
        <v>0.28590000000000004</v>
      </c>
      <c r="S28" s="50"/>
      <c r="T28" s="49">
        <f t="shared" si="9"/>
        <v>0</v>
      </c>
      <c r="U28" s="51"/>
      <c r="V28" s="162">
        <v>73.97</v>
      </c>
      <c r="W28" s="159"/>
    </row>
    <row r="29" spans="1:23" ht="90" customHeight="1" thickBot="1" x14ac:dyDescent="0.3">
      <c r="A29" s="40" t="s">
        <v>191</v>
      </c>
      <c r="B29" s="43" t="s">
        <v>94</v>
      </c>
      <c r="C29" s="43"/>
      <c r="D29" s="44" t="s">
        <v>114</v>
      </c>
      <c r="E29" s="45"/>
      <c r="F29" s="46" t="s">
        <v>107</v>
      </c>
      <c r="G29" s="46"/>
      <c r="H29" s="46"/>
      <c r="I29" s="46"/>
      <c r="J29" s="46"/>
      <c r="K29" s="34" t="s">
        <v>79</v>
      </c>
      <c r="L29" s="47">
        <v>21.54</v>
      </c>
      <c r="M29" s="47"/>
      <c r="N29" s="48">
        <v>0</v>
      </c>
      <c r="O29" s="48"/>
      <c r="P29" s="49">
        <f t="shared" si="8"/>
        <v>0</v>
      </c>
      <c r="Q29" s="49"/>
      <c r="R29" s="50">
        <v>0.28590000000000004</v>
      </c>
      <c r="S29" s="50"/>
      <c r="T29" s="49">
        <f t="shared" si="9"/>
        <v>0</v>
      </c>
      <c r="U29" s="51"/>
      <c r="V29" s="162">
        <v>83.67</v>
      </c>
      <c r="W29" s="159"/>
    </row>
    <row r="30" spans="1:23" ht="45" customHeight="1" thickBot="1" x14ac:dyDescent="0.3">
      <c r="A30" s="40" t="s">
        <v>192</v>
      </c>
      <c r="B30" s="43" t="s">
        <v>92</v>
      </c>
      <c r="C30" s="43"/>
      <c r="D30" s="44" t="s">
        <v>114</v>
      </c>
      <c r="E30" s="45"/>
      <c r="F30" s="46" t="s">
        <v>105</v>
      </c>
      <c r="G30" s="46"/>
      <c r="H30" s="46"/>
      <c r="I30" s="46"/>
      <c r="J30" s="46"/>
      <c r="K30" s="34" t="s">
        <v>77</v>
      </c>
      <c r="L30" s="47">
        <v>133.30000000000001</v>
      </c>
      <c r="M30" s="47"/>
      <c r="N30" s="48">
        <v>0</v>
      </c>
      <c r="O30" s="48"/>
      <c r="P30" s="49">
        <f t="shared" si="8"/>
        <v>0</v>
      </c>
      <c r="Q30" s="49"/>
      <c r="R30" s="50">
        <v>0.28590000000000004</v>
      </c>
      <c r="S30" s="50"/>
      <c r="T30" s="49">
        <f t="shared" si="9"/>
        <v>0</v>
      </c>
      <c r="U30" s="51"/>
      <c r="V30" s="162">
        <v>16.32</v>
      </c>
      <c r="W30" s="159"/>
    </row>
    <row r="31" spans="1:23" ht="5.25" customHeight="1" thickBot="1" x14ac:dyDescent="0.3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  <c r="V31" s="158" t="s">
        <v>109</v>
      </c>
      <c r="W31" s="159"/>
    </row>
    <row r="32" spans="1:23" ht="17.25" thickBot="1" x14ac:dyDescent="0.3">
      <c r="A32" s="27" t="s">
        <v>19</v>
      </c>
      <c r="B32" s="118" t="s">
        <v>208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9">
        <f>SUM(P33:Q35)</f>
        <v>0</v>
      </c>
      <c r="Q32" s="120"/>
      <c r="R32" s="99"/>
      <c r="S32" s="99"/>
      <c r="T32" s="119">
        <f>SUM(T33:U35)</f>
        <v>0</v>
      </c>
      <c r="U32" s="120"/>
      <c r="V32" s="160"/>
      <c r="W32" s="161"/>
    </row>
    <row r="33" spans="1:23" ht="60" customHeight="1" thickBot="1" x14ac:dyDescent="0.3">
      <c r="A33" s="40" t="s">
        <v>18</v>
      </c>
      <c r="B33" s="43" t="s">
        <v>46</v>
      </c>
      <c r="C33" s="43"/>
      <c r="D33" s="44" t="s">
        <v>113</v>
      </c>
      <c r="E33" s="45"/>
      <c r="F33" s="46" t="s">
        <v>156</v>
      </c>
      <c r="G33" s="46"/>
      <c r="H33" s="46"/>
      <c r="I33" s="46"/>
      <c r="J33" s="46"/>
      <c r="K33" s="29" t="s">
        <v>78</v>
      </c>
      <c r="L33" s="47">
        <v>1.8935999999999997</v>
      </c>
      <c r="M33" s="47"/>
      <c r="N33" s="48">
        <v>0</v>
      </c>
      <c r="O33" s="48"/>
      <c r="P33" s="49">
        <f t="shared" ref="P33" si="10">L33*N33</f>
        <v>0</v>
      </c>
      <c r="Q33" s="49"/>
      <c r="R33" s="50">
        <v>0.28590000000000004</v>
      </c>
      <c r="S33" s="50"/>
      <c r="T33" s="49">
        <f t="shared" ref="T33" si="11">P33*(R33+1)</f>
        <v>0</v>
      </c>
      <c r="U33" s="51"/>
      <c r="V33" s="162">
        <v>75.64</v>
      </c>
      <c r="W33" s="159"/>
    </row>
    <row r="34" spans="1:23" ht="105" customHeight="1" thickBot="1" x14ac:dyDescent="0.3">
      <c r="A34" s="40" t="s">
        <v>152</v>
      </c>
      <c r="B34" s="43" t="s">
        <v>51</v>
      </c>
      <c r="C34" s="43"/>
      <c r="D34" s="44" t="s">
        <v>113</v>
      </c>
      <c r="E34" s="45"/>
      <c r="F34" s="46" t="s">
        <v>157</v>
      </c>
      <c r="G34" s="46"/>
      <c r="H34" s="46"/>
      <c r="I34" s="46"/>
      <c r="J34" s="46"/>
      <c r="K34" s="29" t="s">
        <v>79</v>
      </c>
      <c r="L34" s="47">
        <v>41.759399999999999</v>
      </c>
      <c r="M34" s="47"/>
      <c r="N34" s="48">
        <v>0</v>
      </c>
      <c r="O34" s="48"/>
      <c r="P34" s="49">
        <f t="shared" ref="P34:P35" si="12">L34*N34</f>
        <v>0</v>
      </c>
      <c r="Q34" s="49"/>
      <c r="R34" s="50">
        <v>0.28590000000000004</v>
      </c>
      <c r="S34" s="50"/>
      <c r="T34" s="49">
        <f t="shared" ref="T34:T35" si="13">P34*(R34+1)</f>
        <v>0</v>
      </c>
      <c r="U34" s="51"/>
      <c r="V34" s="162">
        <v>54.97</v>
      </c>
      <c r="W34" s="159"/>
    </row>
    <row r="35" spans="1:23" ht="75" customHeight="1" thickBot="1" x14ac:dyDescent="0.3">
      <c r="A35" s="40" t="s">
        <v>158</v>
      </c>
      <c r="B35" s="43" t="s">
        <v>52</v>
      </c>
      <c r="C35" s="43"/>
      <c r="D35" s="44" t="s">
        <v>113</v>
      </c>
      <c r="E35" s="45"/>
      <c r="F35" s="46" t="s">
        <v>175</v>
      </c>
      <c r="G35" s="46"/>
      <c r="H35" s="46"/>
      <c r="I35" s="46"/>
      <c r="J35" s="46"/>
      <c r="K35" s="29" t="s">
        <v>79</v>
      </c>
      <c r="L35" s="47">
        <v>41.759399999999999</v>
      </c>
      <c r="M35" s="47"/>
      <c r="N35" s="48">
        <v>0</v>
      </c>
      <c r="O35" s="48"/>
      <c r="P35" s="49">
        <f t="shared" si="12"/>
        <v>0</v>
      </c>
      <c r="Q35" s="49"/>
      <c r="R35" s="50">
        <v>0.28590000000000004</v>
      </c>
      <c r="S35" s="50"/>
      <c r="T35" s="49">
        <f t="shared" si="13"/>
        <v>0</v>
      </c>
      <c r="U35" s="51"/>
      <c r="V35" s="162">
        <v>26.04</v>
      </c>
      <c r="W35" s="159"/>
    </row>
    <row r="36" spans="1:23" ht="5.25" customHeight="1" thickBot="1" x14ac:dyDescent="0.3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V36" s="158" t="s">
        <v>109</v>
      </c>
      <c r="W36" s="159"/>
    </row>
    <row r="37" spans="1:23" ht="17.25" thickBot="1" x14ac:dyDescent="0.3">
      <c r="A37" s="27" t="s">
        <v>20</v>
      </c>
      <c r="B37" s="118" t="s">
        <v>164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>
        <f>SUM(P38:Q52)</f>
        <v>0</v>
      </c>
      <c r="Q37" s="120"/>
      <c r="R37" s="99"/>
      <c r="S37" s="99"/>
      <c r="T37" s="119">
        <f>SUM(T38:U52)</f>
        <v>0</v>
      </c>
      <c r="U37" s="120"/>
      <c r="V37" s="160"/>
      <c r="W37" s="161"/>
    </row>
    <row r="38" spans="1:23" ht="45" customHeight="1" thickBot="1" x14ac:dyDescent="0.3">
      <c r="A38" s="40" t="s">
        <v>23</v>
      </c>
      <c r="B38" s="43" t="s">
        <v>47</v>
      </c>
      <c r="C38" s="43"/>
      <c r="D38" s="44" t="s">
        <v>113</v>
      </c>
      <c r="E38" s="45"/>
      <c r="F38" s="46" t="s">
        <v>165</v>
      </c>
      <c r="G38" s="46"/>
      <c r="H38" s="46"/>
      <c r="I38" s="46"/>
      <c r="J38" s="46"/>
      <c r="K38" s="29" t="s">
        <v>42</v>
      </c>
      <c r="L38" s="47">
        <v>28</v>
      </c>
      <c r="M38" s="47"/>
      <c r="N38" s="48">
        <v>0</v>
      </c>
      <c r="O38" s="48"/>
      <c r="P38" s="49">
        <f t="shared" ref="P38" si="14">L38*N38</f>
        <v>0</v>
      </c>
      <c r="Q38" s="49"/>
      <c r="R38" s="50">
        <v>0.28590000000000004</v>
      </c>
      <c r="S38" s="50"/>
      <c r="T38" s="49">
        <f t="shared" ref="T38" si="15">P38*(R38+1)</f>
        <v>0</v>
      </c>
      <c r="U38" s="51"/>
      <c r="V38" s="162">
        <v>20.89</v>
      </c>
      <c r="W38" s="159"/>
    </row>
    <row r="39" spans="1:23" ht="61.5" customHeight="1" thickBot="1" x14ac:dyDescent="0.3">
      <c r="A39" s="40" t="s">
        <v>178</v>
      </c>
      <c r="B39" s="43" t="s">
        <v>53</v>
      </c>
      <c r="C39" s="43"/>
      <c r="D39" s="44" t="s">
        <v>113</v>
      </c>
      <c r="E39" s="45"/>
      <c r="F39" s="46" t="s">
        <v>173</v>
      </c>
      <c r="G39" s="46"/>
      <c r="H39" s="46"/>
      <c r="I39" s="46"/>
      <c r="J39" s="46"/>
      <c r="K39" s="29" t="s">
        <v>77</v>
      </c>
      <c r="L39" s="47">
        <v>19.500000000000004</v>
      </c>
      <c r="M39" s="47"/>
      <c r="N39" s="48">
        <v>0</v>
      </c>
      <c r="O39" s="48"/>
      <c r="P39" s="49">
        <f t="shared" ref="P39:P52" si="16">L39*N39</f>
        <v>0</v>
      </c>
      <c r="Q39" s="49"/>
      <c r="R39" s="50">
        <v>0.28590000000000004</v>
      </c>
      <c r="S39" s="50"/>
      <c r="T39" s="49">
        <f t="shared" ref="T39:T52" si="17">P39*(R39+1)</f>
        <v>0</v>
      </c>
      <c r="U39" s="51"/>
      <c r="V39" s="162">
        <v>51.62</v>
      </c>
      <c r="W39" s="159"/>
    </row>
    <row r="40" spans="1:23" ht="90.75" customHeight="1" thickBot="1" x14ac:dyDescent="0.3">
      <c r="A40" s="40" t="s">
        <v>179</v>
      </c>
      <c r="B40" s="43" t="s">
        <v>54</v>
      </c>
      <c r="C40" s="43"/>
      <c r="D40" s="44" t="s">
        <v>113</v>
      </c>
      <c r="E40" s="45"/>
      <c r="F40" s="46" t="s">
        <v>207</v>
      </c>
      <c r="G40" s="46"/>
      <c r="H40" s="46"/>
      <c r="I40" s="46"/>
      <c r="J40" s="46"/>
      <c r="K40" s="34" t="s">
        <v>77</v>
      </c>
      <c r="L40" s="47">
        <v>19.479999999999997</v>
      </c>
      <c r="M40" s="47"/>
      <c r="N40" s="48">
        <v>0</v>
      </c>
      <c r="O40" s="48"/>
      <c r="P40" s="49">
        <f t="shared" si="16"/>
        <v>0</v>
      </c>
      <c r="Q40" s="49"/>
      <c r="R40" s="50">
        <v>0.28590000000000004</v>
      </c>
      <c r="S40" s="50"/>
      <c r="T40" s="49">
        <f t="shared" si="17"/>
        <v>0</v>
      </c>
      <c r="U40" s="51"/>
      <c r="V40" s="162">
        <v>80.66</v>
      </c>
      <c r="W40" s="159"/>
    </row>
    <row r="41" spans="1:23" ht="75" customHeight="1" thickBot="1" x14ac:dyDescent="0.3">
      <c r="A41" s="40" t="s">
        <v>180</v>
      </c>
      <c r="B41" s="43" t="s">
        <v>55</v>
      </c>
      <c r="C41" s="43"/>
      <c r="D41" s="44" t="s">
        <v>113</v>
      </c>
      <c r="E41" s="45"/>
      <c r="F41" s="46" t="s">
        <v>220</v>
      </c>
      <c r="G41" s="46"/>
      <c r="H41" s="46"/>
      <c r="I41" s="46"/>
      <c r="J41" s="46"/>
      <c r="K41" s="31" t="s">
        <v>42</v>
      </c>
      <c r="L41" s="47">
        <v>3</v>
      </c>
      <c r="M41" s="47"/>
      <c r="N41" s="48">
        <v>0</v>
      </c>
      <c r="O41" s="48"/>
      <c r="P41" s="49">
        <f t="shared" si="16"/>
        <v>0</v>
      </c>
      <c r="Q41" s="49"/>
      <c r="R41" s="50">
        <v>0.28590000000000004</v>
      </c>
      <c r="S41" s="50"/>
      <c r="T41" s="49">
        <f t="shared" si="17"/>
        <v>0</v>
      </c>
      <c r="U41" s="51"/>
      <c r="V41" s="162">
        <v>197.9</v>
      </c>
      <c r="W41" s="159"/>
    </row>
    <row r="42" spans="1:23" ht="60" customHeight="1" thickBot="1" x14ac:dyDescent="0.3">
      <c r="A42" s="40" t="s">
        <v>198</v>
      </c>
      <c r="B42" s="43" t="s">
        <v>57</v>
      </c>
      <c r="C42" s="43"/>
      <c r="D42" s="44" t="s">
        <v>113</v>
      </c>
      <c r="E42" s="45"/>
      <c r="F42" s="46" t="s">
        <v>151</v>
      </c>
      <c r="G42" s="46"/>
      <c r="H42" s="46"/>
      <c r="I42" s="46"/>
      <c r="J42" s="46"/>
      <c r="K42" s="37" t="s">
        <v>79</v>
      </c>
      <c r="L42" s="47">
        <v>18.420000000000002</v>
      </c>
      <c r="M42" s="47"/>
      <c r="N42" s="48">
        <v>0</v>
      </c>
      <c r="O42" s="48"/>
      <c r="P42" s="49">
        <f t="shared" si="16"/>
        <v>0</v>
      </c>
      <c r="Q42" s="49"/>
      <c r="R42" s="50">
        <v>0.28590000000000004</v>
      </c>
      <c r="S42" s="50"/>
      <c r="T42" s="49">
        <f t="shared" si="17"/>
        <v>0</v>
      </c>
      <c r="U42" s="51"/>
      <c r="V42" s="162">
        <v>315.89</v>
      </c>
      <c r="W42" s="159"/>
    </row>
    <row r="43" spans="1:23" ht="60" customHeight="1" thickBot="1" x14ac:dyDescent="0.3">
      <c r="A43" s="40" t="s">
        <v>199</v>
      </c>
      <c r="B43" s="43" t="s">
        <v>56</v>
      </c>
      <c r="C43" s="43"/>
      <c r="D43" s="44" t="s">
        <v>113</v>
      </c>
      <c r="E43" s="45"/>
      <c r="F43" s="46" t="s">
        <v>214</v>
      </c>
      <c r="G43" s="46"/>
      <c r="H43" s="46"/>
      <c r="I43" s="46"/>
      <c r="J43" s="46"/>
      <c r="K43" s="37" t="s">
        <v>79</v>
      </c>
      <c r="L43" s="47">
        <v>15.120000000000001</v>
      </c>
      <c r="M43" s="47"/>
      <c r="N43" s="48">
        <v>0</v>
      </c>
      <c r="O43" s="48"/>
      <c r="P43" s="49">
        <f t="shared" si="16"/>
        <v>0</v>
      </c>
      <c r="Q43" s="49"/>
      <c r="R43" s="50">
        <v>0.28590000000000004</v>
      </c>
      <c r="S43" s="50"/>
      <c r="T43" s="49">
        <f t="shared" si="17"/>
        <v>0</v>
      </c>
      <c r="U43" s="51"/>
      <c r="V43" s="162">
        <v>540.9</v>
      </c>
      <c r="W43" s="159"/>
    </row>
    <row r="44" spans="1:23" ht="30" customHeight="1" thickBot="1" x14ac:dyDescent="0.3">
      <c r="A44" s="40" t="s">
        <v>200</v>
      </c>
      <c r="B44" s="43" t="s">
        <v>58</v>
      </c>
      <c r="C44" s="43"/>
      <c r="D44" s="44" t="s">
        <v>113</v>
      </c>
      <c r="E44" s="45"/>
      <c r="F44" s="46" t="s">
        <v>226</v>
      </c>
      <c r="G44" s="46"/>
      <c r="H44" s="46"/>
      <c r="I44" s="46"/>
      <c r="J44" s="46"/>
      <c r="K44" s="38" t="s">
        <v>79</v>
      </c>
      <c r="L44" s="47">
        <v>33.540000000000006</v>
      </c>
      <c r="M44" s="47"/>
      <c r="N44" s="48">
        <v>0</v>
      </c>
      <c r="O44" s="48"/>
      <c r="P44" s="49">
        <f t="shared" si="16"/>
        <v>0</v>
      </c>
      <c r="Q44" s="49"/>
      <c r="R44" s="50">
        <v>0.28590000000000004</v>
      </c>
      <c r="S44" s="50"/>
      <c r="T44" s="49">
        <f t="shared" si="17"/>
        <v>0</v>
      </c>
      <c r="U44" s="51"/>
      <c r="V44" s="162">
        <v>21.43</v>
      </c>
      <c r="W44" s="159"/>
    </row>
    <row r="45" spans="1:23" ht="105" customHeight="1" thickBot="1" x14ac:dyDescent="0.3">
      <c r="A45" s="40" t="s">
        <v>201</v>
      </c>
      <c r="B45" s="43" t="s">
        <v>62</v>
      </c>
      <c r="C45" s="43"/>
      <c r="D45" s="44" t="s">
        <v>113</v>
      </c>
      <c r="E45" s="45"/>
      <c r="F45" s="46" t="s">
        <v>223</v>
      </c>
      <c r="G45" s="46"/>
      <c r="H45" s="46"/>
      <c r="I45" s="46"/>
      <c r="J45" s="46"/>
      <c r="K45" s="38" t="s">
        <v>42</v>
      </c>
      <c r="L45" s="47">
        <v>1</v>
      </c>
      <c r="M45" s="47"/>
      <c r="N45" s="48">
        <v>0</v>
      </c>
      <c r="O45" s="48"/>
      <c r="P45" s="49">
        <f t="shared" si="16"/>
        <v>0</v>
      </c>
      <c r="Q45" s="49"/>
      <c r="R45" s="50">
        <v>0.28590000000000004</v>
      </c>
      <c r="S45" s="50"/>
      <c r="T45" s="49">
        <f t="shared" si="17"/>
        <v>0</v>
      </c>
      <c r="U45" s="51"/>
      <c r="V45" s="162">
        <v>529.33000000000004</v>
      </c>
      <c r="W45" s="159"/>
    </row>
    <row r="46" spans="1:23" ht="75" customHeight="1" thickBot="1" x14ac:dyDescent="0.3">
      <c r="A46" s="40" t="s">
        <v>202</v>
      </c>
      <c r="B46" s="43" t="s">
        <v>59</v>
      </c>
      <c r="C46" s="43"/>
      <c r="D46" s="44" t="s">
        <v>113</v>
      </c>
      <c r="E46" s="45"/>
      <c r="F46" s="46" t="s">
        <v>215</v>
      </c>
      <c r="G46" s="46"/>
      <c r="H46" s="46"/>
      <c r="I46" s="46"/>
      <c r="J46" s="46"/>
      <c r="K46" s="31" t="s">
        <v>42</v>
      </c>
      <c r="L46" s="47">
        <v>7</v>
      </c>
      <c r="M46" s="47"/>
      <c r="N46" s="48">
        <v>0</v>
      </c>
      <c r="O46" s="48"/>
      <c r="P46" s="49">
        <f t="shared" si="16"/>
        <v>0</v>
      </c>
      <c r="Q46" s="49"/>
      <c r="R46" s="50">
        <v>0.28590000000000004</v>
      </c>
      <c r="S46" s="50"/>
      <c r="T46" s="49">
        <f t="shared" si="17"/>
        <v>0</v>
      </c>
      <c r="U46" s="51"/>
      <c r="V46" s="162">
        <v>647.5</v>
      </c>
      <c r="W46" s="159"/>
    </row>
    <row r="47" spans="1:23" ht="75" customHeight="1" thickBot="1" x14ac:dyDescent="0.3">
      <c r="A47" s="40" t="s">
        <v>203</v>
      </c>
      <c r="B47" s="43" t="s">
        <v>60</v>
      </c>
      <c r="C47" s="43"/>
      <c r="D47" s="44" t="s">
        <v>113</v>
      </c>
      <c r="E47" s="45"/>
      <c r="F47" s="46" t="s">
        <v>216</v>
      </c>
      <c r="G47" s="46"/>
      <c r="H47" s="46"/>
      <c r="I47" s="46"/>
      <c r="J47" s="46"/>
      <c r="K47" s="31" t="s">
        <v>42</v>
      </c>
      <c r="L47" s="47">
        <v>3</v>
      </c>
      <c r="M47" s="47"/>
      <c r="N47" s="48">
        <v>0</v>
      </c>
      <c r="O47" s="48"/>
      <c r="P47" s="49">
        <f t="shared" si="16"/>
        <v>0</v>
      </c>
      <c r="Q47" s="49"/>
      <c r="R47" s="50">
        <v>0.28590000000000004</v>
      </c>
      <c r="S47" s="50"/>
      <c r="T47" s="49">
        <f t="shared" si="17"/>
        <v>0</v>
      </c>
      <c r="U47" s="51"/>
      <c r="V47" s="162">
        <v>607.39</v>
      </c>
      <c r="W47" s="159"/>
    </row>
    <row r="48" spans="1:23" ht="75" customHeight="1" thickBot="1" x14ac:dyDescent="0.3">
      <c r="A48" s="40" t="s">
        <v>204</v>
      </c>
      <c r="B48" s="43" t="s">
        <v>61</v>
      </c>
      <c r="C48" s="43"/>
      <c r="D48" s="44" t="s">
        <v>113</v>
      </c>
      <c r="E48" s="45"/>
      <c r="F48" s="46" t="s">
        <v>217</v>
      </c>
      <c r="G48" s="46"/>
      <c r="H48" s="46"/>
      <c r="I48" s="46"/>
      <c r="J48" s="46"/>
      <c r="K48" s="31" t="s">
        <v>42</v>
      </c>
      <c r="L48" s="47">
        <v>1</v>
      </c>
      <c r="M48" s="47"/>
      <c r="N48" s="48">
        <v>0</v>
      </c>
      <c r="O48" s="48"/>
      <c r="P48" s="49">
        <f t="shared" si="16"/>
        <v>0</v>
      </c>
      <c r="Q48" s="49"/>
      <c r="R48" s="50">
        <v>0.28590000000000004</v>
      </c>
      <c r="S48" s="50"/>
      <c r="T48" s="49">
        <f t="shared" si="17"/>
        <v>0</v>
      </c>
      <c r="U48" s="51"/>
      <c r="V48" s="162">
        <v>597.22</v>
      </c>
      <c r="W48" s="159"/>
    </row>
    <row r="49" spans="1:23" ht="165" customHeight="1" thickBot="1" x14ac:dyDescent="0.3">
      <c r="A49" s="40" t="s">
        <v>205</v>
      </c>
      <c r="B49" s="43" t="s">
        <v>63</v>
      </c>
      <c r="C49" s="43"/>
      <c r="D49" s="44" t="s">
        <v>113</v>
      </c>
      <c r="E49" s="45"/>
      <c r="F49" s="46" t="s">
        <v>219</v>
      </c>
      <c r="G49" s="46"/>
      <c r="H49" s="46"/>
      <c r="I49" s="46"/>
      <c r="J49" s="46"/>
      <c r="K49" s="31" t="s">
        <v>42</v>
      </c>
      <c r="L49" s="47">
        <v>12</v>
      </c>
      <c r="M49" s="47"/>
      <c r="N49" s="48">
        <v>0</v>
      </c>
      <c r="O49" s="48"/>
      <c r="P49" s="49">
        <f t="shared" si="16"/>
        <v>0</v>
      </c>
      <c r="Q49" s="49"/>
      <c r="R49" s="50">
        <v>0.28590000000000004</v>
      </c>
      <c r="S49" s="50"/>
      <c r="T49" s="49">
        <f t="shared" si="17"/>
        <v>0</v>
      </c>
      <c r="U49" s="51"/>
      <c r="V49" s="162">
        <v>109.67</v>
      </c>
      <c r="W49" s="159"/>
    </row>
    <row r="50" spans="1:23" ht="30" customHeight="1" thickBot="1" x14ac:dyDescent="0.3">
      <c r="A50" s="40" t="s">
        <v>218</v>
      </c>
      <c r="B50" s="43" t="s">
        <v>64</v>
      </c>
      <c r="C50" s="43"/>
      <c r="D50" s="44" t="s">
        <v>113</v>
      </c>
      <c r="E50" s="45"/>
      <c r="F50" s="46" t="s">
        <v>221</v>
      </c>
      <c r="G50" s="46"/>
      <c r="H50" s="46"/>
      <c r="I50" s="46"/>
      <c r="J50" s="46"/>
      <c r="K50" s="37" t="s">
        <v>42</v>
      </c>
      <c r="L50" s="47">
        <v>19</v>
      </c>
      <c r="M50" s="47"/>
      <c r="N50" s="48">
        <v>0</v>
      </c>
      <c r="O50" s="48"/>
      <c r="P50" s="49">
        <f t="shared" si="16"/>
        <v>0</v>
      </c>
      <c r="Q50" s="49"/>
      <c r="R50" s="50">
        <v>0.28590000000000004</v>
      </c>
      <c r="S50" s="50"/>
      <c r="T50" s="49">
        <f t="shared" si="17"/>
        <v>0</v>
      </c>
      <c r="U50" s="51"/>
      <c r="V50" s="162">
        <v>81.66</v>
      </c>
      <c r="W50" s="159"/>
    </row>
    <row r="51" spans="1:23" ht="30" customHeight="1" thickBot="1" x14ac:dyDescent="0.3">
      <c r="A51" s="40" t="s">
        <v>224</v>
      </c>
      <c r="B51" s="43" t="s">
        <v>90</v>
      </c>
      <c r="C51" s="43"/>
      <c r="D51" s="44" t="s">
        <v>114</v>
      </c>
      <c r="E51" s="45"/>
      <c r="F51" s="46" t="s">
        <v>103</v>
      </c>
      <c r="G51" s="46"/>
      <c r="H51" s="46"/>
      <c r="I51" s="46"/>
      <c r="J51" s="46"/>
      <c r="K51" s="31" t="s">
        <v>42</v>
      </c>
      <c r="L51" s="47">
        <v>2</v>
      </c>
      <c r="M51" s="47"/>
      <c r="N51" s="48">
        <v>0</v>
      </c>
      <c r="O51" s="48"/>
      <c r="P51" s="49">
        <f t="shared" si="16"/>
        <v>0</v>
      </c>
      <c r="Q51" s="49"/>
      <c r="R51" s="50">
        <v>0.28590000000000004</v>
      </c>
      <c r="S51" s="50"/>
      <c r="T51" s="49">
        <f t="shared" si="17"/>
        <v>0</v>
      </c>
      <c r="U51" s="51"/>
      <c r="V51" s="162">
        <v>311.20999999999998</v>
      </c>
      <c r="W51" s="159"/>
    </row>
    <row r="52" spans="1:23" ht="45" customHeight="1" thickBot="1" x14ac:dyDescent="0.3">
      <c r="A52" s="40" t="s">
        <v>227</v>
      </c>
      <c r="B52" s="43" t="s">
        <v>82</v>
      </c>
      <c r="C52" s="43"/>
      <c r="D52" s="44" t="s">
        <v>114</v>
      </c>
      <c r="E52" s="45"/>
      <c r="F52" s="46" t="s">
        <v>95</v>
      </c>
      <c r="G52" s="46"/>
      <c r="H52" s="46"/>
      <c r="I52" s="46"/>
      <c r="J52" s="46"/>
      <c r="K52" s="34" t="s">
        <v>79</v>
      </c>
      <c r="L52" s="47">
        <v>6.1</v>
      </c>
      <c r="M52" s="47"/>
      <c r="N52" s="48">
        <v>0</v>
      </c>
      <c r="O52" s="48"/>
      <c r="P52" s="49">
        <f t="shared" si="16"/>
        <v>0</v>
      </c>
      <c r="Q52" s="49"/>
      <c r="R52" s="50">
        <v>0.28590000000000004</v>
      </c>
      <c r="S52" s="50"/>
      <c r="T52" s="49">
        <f t="shared" si="17"/>
        <v>0</v>
      </c>
      <c r="U52" s="51"/>
      <c r="V52" s="162">
        <v>661.16</v>
      </c>
      <c r="W52" s="159"/>
    </row>
    <row r="53" spans="1:23" ht="5.25" customHeight="1" thickBot="1" x14ac:dyDescent="0.3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V53" s="158" t="s">
        <v>109</v>
      </c>
      <c r="W53" s="159"/>
    </row>
    <row r="54" spans="1:23" ht="17.25" thickBot="1" x14ac:dyDescent="0.3">
      <c r="A54" s="26" t="s">
        <v>21</v>
      </c>
      <c r="B54" s="130" t="s">
        <v>161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54">
        <f>SUM(P55:Q56)</f>
        <v>0</v>
      </c>
      <c r="Q54" s="55"/>
      <c r="R54" s="94"/>
      <c r="S54" s="94"/>
      <c r="T54" s="122">
        <f>SUM(T55:U56)</f>
        <v>0</v>
      </c>
      <c r="U54" s="123"/>
      <c r="V54" s="160"/>
      <c r="W54" s="161"/>
    </row>
    <row r="55" spans="1:23" ht="120" customHeight="1" thickBot="1" x14ac:dyDescent="0.3">
      <c r="A55" s="40" t="s">
        <v>13</v>
      </c>
      <c r="B55" s="43" t="s">
        <v>69</v>
      </c>
      <c r="C55" s="43"/>
      <c r="D55" s="44" t="s">
        <v>113</v>
      </c>
      <c r="E55" s="45"/>
      <c r="F55" s="46" t="s">
        <v>222</v>
      </c>
      <c r="G55" s="46"/>
      <c r="H55" s="46"/>
      <c r="I55" s="46"/>
      <c r="J55" s="46"/>
      <c r="K55" s="29" t="s">
        <v>79</v>
      </c>
      <c r="L55" s="57">
        <v>419.95359999999988</v>
      </c>
      <c r="M55" s="58"/>
      <c r="N55" s="59">
        <v>0</v>
      </c>
      <c r="O55" s="60"/>
      <c r="P55" s="49">
        <f t="shared" ref="P55" si="18">L55*N55</f>
        <v>0</v>
      </c>
      <c r="Q55" s="49"/>
      <c r="R55" s="50">
        <v>0.28590000000000004</v>
      </c>
      <c r="S55" s="50"/>
      <c r="T55" s="49">
        <f t="shared" ref="T55" si="19">P55*(R55+1)</f>
        <v>0</v>
      </c>
      <c r="U55" s="51"/>
      <c r="V55" s="162">
        <v>8.5500000000000007</v>
      </c>
      <c r="W55" s="159"/>
    </row>
    <row r="56" spans="1:23" ht="90" customHeight="1" thickBot="1" x14ac:dyDescent="0.3">
      <c r="A56" s="40" t="s">
        <v>22</v>
      </c>
      <c r="B56" s="43" t="s">
        <v>68</v>
      </c>
      <c r="C56" s="43"/>
      <c r="D56" s="44" t="s">
        <v>113</v>
      </c>
      <c r="E56" s="45"/>
      <c r="F56" s="46" t="s">
        <v>225</v>
      </c>
      <c r="G56" s="46"/>
      <c r="H56" s="46"/>
      <c r="I56" s="46"/>
      <c r="J56" s="46"/>
      <c r="K56" s="38" t="s">
        <v>79</v>
      </c>
      <c r="L56" s="57">
        <v>7.99</v>
      </c>
      <c r="M56" s="58"/>
      <c r="N56" s="59">
        <v>0</v>
      </c>
      <c r="O56" s="60"/>
      <c r="P56" s="49">
        <f t="shared" ref="P56" si="20">L56*N56</f>
        <v>0</v>
      </c>
      <c r="Q56" s="49"/>
      <c r="R56" s="50">
        <v>0.28590000000000004</v>
      </c>
      <c r="S56" s="50"/>
      <c r="T56" s="49">
        <f t="shared" ref="T56" si="21">P56*(R56+1)</f>
        <v>0</v>
      </c>
      <c r="U56" s="51"/>
      <c r="V56" s="162">
        <v>14.78</v>
      </c>
      <c r="W56" s="159"/>
    </row>
    <row r="57" spans="1:23" ht="5.25" customHeight="1" thickBot="1" x14ac:dyDescent="0.3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158" t="s">
        <v>109</v>
      </c>
      <c r="W57" s="159"/>
    </row>
    <row r="58" spans="1:23" ht="17.25" thickBot="1" x14ac:dyDescent="0.3">
      <c r="A58" s="26" t="s">
        <v>24</v>
      </c>
      <c r="B58" s="130" t="s">
        <v>162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54">
        <f>SUM(P59:Q74)</f>
        <v>0</v>
      </c>
      <c r="Q58" s="55"/>
      <c r="R58" s="94"/>
      <c r="S58" s="94"/>
      <c r="T58" s="54">
        <f>SUM(T59:U74)</f>
        <v>0</v>
      </c>
      <c r="U58" s="55"/>
      <c r="V58" s="160"/>
      <c r="W58" s="161"/>
    </row>
    <row r="59" spans="1:23" ht="75" customHeight="1" thickBot="1" x14ac:dyDescent="0.3">
      <c r="A59" s="41" t="s">
        <v>14</v>
      </c>
      <c r="B59" s="73" t="s">
        <v>72</v>
      </c>
      <c r="C59" s="73"/>
      <c r="D59" s="52" t="s">
        <v>113</v>
      </c>
      <c r="E59" s="53"/>
      <c r="F59" s="56" t="s">
        <v>169</v>
      </c>
      <c r="G59" s="56"/>
      <c r="H59" s="56"/>
      <c r="I59" s="56"/>
      <c r="J59" s="56"/>
      <c r="K59" s="28" t="s">
        <v>42</v>
      </c>
      <c r="L59" s="74">
        <v>1</v>
      </c>
      <c r="M59" s="75"/>
      <c r="N59" s="76">
        <v>0</v>
      </c>
      <c r="O59" s="76"/>
      <c r="P59" s="49">
        <f t="shared" ref="P59" si="22">L59*N59</f>
        <v>0</v>
      </c>
      <c r="Q59" s="49"/>
      <c r="R59" s="50">
        <v>0.28590000000000004</v>
      </c>
      <c r="S59" s="50"/>
      <c r="T59" s="49">
        <f t="shared" ref="T59" si="23">P59*(R59+1)</f>
        <v>0</v>
      </c>
      <c r="U59" s="51"/>
      <c r="V59" s="162">
        <v>557.66999999999996</v>
      </c>
      <c r="W59" s="159"/>
    </row>
    <row r="60" spans="1:23" ht="105" customHeight="1" thickBot="1" x14ac:dyDescent="0.3">
      <c r="A60" s="41" t="s">
        <v>25</v>
      </c>
      <c r="B60" s="73" t="s">
        <v>71</v>
      </c>
      <c r="C60" s="73"/>
      <c r="D60" s="52" t="s">
        <v>113</v>
      </c>
      <c r="E60" s="53"/>
      <c r="F60" s="56" t="s">
        <v>209</v>
      </c>
      <c r="G60" s="56"/>
      <c r="H60" s="56"/>
      <c r="I60" s="56"/>
      <c r="J60" s="56"/>
      <c r="K60" s="36" t="s">
        <v>42</v>
      </c>
      <c r="L60" s="74">
        <v>1</v>
      </c>
      <c r="M60" s="75"/>
      <c r="N60" s="76">
        <v>0</v>
      </c>
      <c r="O60" s="76"/>
      <c r="P60" s="49">
        <f t="shared" ref="P60:P74" si="24">L60*N60</f>
        <v>0</v>
      </c>
      <c r="Q60" s="49"/>
      <c r="R60" s="50">
        <v>0.28590000000000004</v>
      </c>
      <c r="S60" s="50"/>
      <c r="T60" s="49">
        <f t="shared" ref="T60:T74" si="25">P60*(R60+1)</f>
        <v>0</v>
      </c>
      <c r="U60" s="51"/>
      <c r="V60" s="162">
        <v>355.47</v>
      </c>
      <c r="W60" s="159"/>
    </row>
    <row r="61" spans="1:23" ht="195" customHeight="1" thickBot="1" x14ac:dyDescent="0.3">
      <c r="A61" s="41" t="s">
        <v>166</v>
      </c>
      <c r="B61" s="73" t="s">
        <v>66</v>
      </c>
      <c r="C61" s="73"/>
      <c r="D61" s="52" t="s">
        <v>113</v>
      </c>
      <c r="E61" s="53"/>
      <c r="F61" s="56" t="s">
        <v>193</v>
      </c>
      <c r="G61" s="56"/>
      <c r="H61" s="56"/>
      <c r="I61" s="56"/>
      <c r="J61" s="56"/>
      <c r="K61" s="30" t="s">
        <v>42</v>
      </c>
      <c r="L61" s="74">
        <v>2</v>
      </c>
      <c r="M61" s="75"/>
      <c r="N61" s="76">
        <v>0</v>
      </c>
      <c r="O61" s="76"/>
      <c r="P61" s="49">
        <f t="shared" si="24"/>
        <v>0</v>
      </c>
      <c r="Q61" s="49"/>
      <c r="R61" s="50">
        <v>0.28590000000000004</v>
      </c>
      <c r="S61" s="50"/>
      <c r="T61" s="49">
        <f t="shared" si="25"/>
        <v>0</v>
      </c>
      <c r="U61" s="51"/>
      <c r="V61" s="162">
        <v>304.89</v>
      </c>
      <c r="W61" s="159"/>
    </row>
    <row r="62" spans="1:23" ht="45" customHeight="1" thickBot="1" x14ac:dyDescent="0.3">
      <c r="A62" s="41" t="s">
        <v>167</v>
      </c>
      <c r="B62" s="73" t="s">
        <v>67</v>
      </c>
      <c r="C62" s="73"/>
      <c r="D62" s="52" t="s">
        <v>113</v>
      </c>
      <c r="E62" s="53"/>
      <c r="F62" s="56" t="s">
        <v>174</v>
      </c>
      <c r="G62" s="56"/>
      <c r="H62" s="56"/>
      <c r="I62" s="56"/>
      <c r="J62" s="56"/>
      <c r="K62" s="28" t="s">
        <v>42</v>
      </c>
      <c r="L62" s="74">
        <v>3</v>
      </c>
      <c r="M62" s="75"/>
      <c r="N62" s="76">
        <v>0</v>
      </c>
      <c r="O62" s="76"/>
      <c r="P62" s="49">
        <f t="shared" si="24"/>
        <v>0</v>
      </c>
      <c r="Q62" s="49"/>
      <c r="R62" s="50">
        <v>0.28590000000000004</v>
      </c>
      <c r="S62" s="50"/>
      <c r="T62" s="49">
        <f t="shared" si="25"/>
        <v>0</v>
      </c>
      <c r="U62" s="51"/>
      <c r="V62" s="162">
        <v>50.04</v>
      </c>
      <c r="W62" s="159"/>
    </row>
    <row r="63" spans="1:23" ht="90" customHeight="1" thickBot="1" x14ac:dyDescent="0.3">
      <c r="A63" s="41" t="s">
        <v>168</v>
      </c>
      <c r="B63" s="73" t="s">
        <v>75</v>
      </c>
      <c r="C63" s="73"/>
      <c r="D63" s="52" t="s">
        <v>113</v>
      </c>
      <c r="E63" s="53"/>
      <c r="F63" s="56" t="s">
        <v>194</v>
      </c>
      <c r="G63" s="56"/>
      <c r="H63" s="56"/>
      <c r="I63" s="56"/>
      <c r="J63" s="56"/>
      <c r="K63" s="28" t="s">
        <v>42</v>
      </c>
      <c r="L63" s="74">
        <v>2</v>
      </c>
      <c r="M63" s="75"/>
      <c r="N63" s="76">
        <v>0</v>
      </c>
      <c r="O63" s="76"/>
      <c r="P63" s="49">
        <f t="shared" si="24"/>
        <v>0</v>
      </c>
      <c r="Q63" s="49"/>
      <c r="R63" s="50">
        <v>0.28590000000000004</v>
      </c>
      <c r="S63" s="50"/>
      <c r="T63" s="49">
        <f t="shared" si="25"/>
        <v>0</v>
      </c>
      <c r="U63" s="51"/>
      <c r="V63" s="162">
        <v>139.94</v>
      </c>
      <c r="W63" s="159"/>
    </row>
    <row r="64" spans="1:23" ht="75" customHeight="1" thickBot="1" x14ac:dyDescent="0.3">
      <c r="A64" s="41" t="s">
        <v>172</v>
      </c>
      <c r="B64" s="73" t="s">
        <v>86</v>
      </c>
      <c r="C64" s="73"/>
      <c r="D64" s="52" t="s">
        <v>114</v>
      </c>
      <c r="E64" s="53"/>
      <c r="F64" s="56" t="s">
        <v>99</v>
      </c>
      <c r="G64" s="56"/>
      <c r="H64" s="56"/>
      <c r="I64" s="56"/>
      <c r="J64" s="56"/>
      <c r="K64" s="28" t="s">
        <v>42</v>
      </c>
      <c r="L64" s="74">
        <v>3</v>
      </c>
      <c r="M64" s="75"/>
      <c r="N64" s="76">
        <v>0</v>
      </c>
      <c r="O64" s="76"/>
      <c r="P64" s="49">
        <f t="shared" si="24"/>
        <v>0</v>
      </c>
      <c r="Q64" s="49"/>
      <c r="R64" s="50">
        <v>0.28590000000000004</v>
      </c>
      <c r="S64" s="50"/>
      <c r="T64" s="49">
        <f t="shared" si="25"/>
        <v>0</v>
      </c>
      <c r="U64" s="51"/>
      <c r="V64" s="162">
        <v>19.100000000000001</v>
      </c>
      <c r="W64" s="159"/>
    </row>
    <row r="65" spans="1:23" ht="105" customHeight="1" thickBot="1" x14ac:dyDescent="0.3">
      <c r="A65" s="41" t="s">
        <v>181</v>
      </c>
      <c r="B65" s="73" t="s">
        <v>70</v>
      </c>
      <c r="C65" s="73"/>
      <c r="D65" s="52" t="s">
        <v>113</v>
      </c>
      <c r="E65" s="53"/>
      <c r="F65" s="56" t="s">
        <v>196</v>
      </c>
      <c r="G65" s="56"/>
      <c r="H65" s="56"/>
      <c r="I65" s="56"/>
      <c r="J65" s="56"/>
      <c r="K65" s="28" t="s">
        <v>42</v>
      </c>
      <c r="L65" s="74">
        <v>1</v>
      </c>
      <c r="M65" s="75"/>
      <c r="N65" s="76">
        <v>0</v>
      </c>
      <c r="O65" s="76"/>
      <c r="P65" s="49">
        <f t="shared" si="24"/>
        <v>0</v>
      </c>
      <c r="Q65" s="49"/>
      <c r="R65" s="50">
        <v>0.28590000000000004</v>
      </c>
      <c r="S65" s="50"/>
      <c r="T65" s="49">
        <f t="shared" si="25"/>
        <v>0</v>
      </c>
      <c r="U65" s="51"/>
      <c r="V65" s="162">
        <v>403.57</v>
      </c>
      <c r="W65" s="159"/>
    </row>
    <row r="66" spans="1:23" ht="105" customHeight="1" thickBot="1" x14ac:dyDescent="0.3">
      <c r="A66" s="41" t="s">
        <v>182</v>
      </c>
      <c r="B66" s="73" t="s">
        <v>73</v>
      </c>
      <c r="C66" s="73"/>
      <c r="D66" s="52" t="s">
        <v>113</v>
      </c>
      <c r="E66" s="53"/>
      <c r="F66" s="56" t="s">
        <v>170</v>
      </c>
      <c r="G66" s="56"/>
      <c r="H66" s="56"/>
      <c r="I66" s="56"/>
      <c r="J66" s="56"/>
      <c r="K66" s="28" t="s">
        <v>42</v>
      </c>
      <c r="L66" s="74">
        <v>1</v>
      </c>
      <c r="M66" s="75"/>
      <c r="N66" s="76">
        <v>0</v>
      </c>
      <c r="O66" s="76"/>
      <c r="P66" s="49">
        <f t="shared" si="24"/>
        <v>0</v>
      </c>
      <c r="Q66" s="49"/>
      <c r="R66" s="50">
        <v>0.28590000000000004</v>
      </c>
      <c r="S66" s="50"/>
      <c r="T66" s="49">
        <f t="shared" si="25"/>
        <v>0</v>
      </c>
      <c r="U66" s="51"/>
      <c r="V66" s="162">
        <v>162.63</v>
      </c>
      <c r="W66" s="159"/>
    </row>
    <row r="67" spans="1:23" ht="90" customHeight="1" thickBot="1" x14ac:dyDescent="0.3">
      <c r="A67" s="41" t="s">
        <v>183</v>
      </c>
      <c r="B67" s="73" t="s">
        <v>65</v>
      </c>
      <c r="C67" s="73"/>
      <c r="D67" s="52" t="s">
        <v>113</v>
      </c>
      <c r="E67" s="53"/>
      <c r="F67" s="56" t="s">
        <v>195</v>
      </c>
      <c r="G67" s="56"/>
      <c r="H67" s="56"/>
      <c r="I67" s="56"/>
      <c r="J67" s="56"/>
      <c r="K67" s="28" t="s">
        <v>42</v>
      </c>
      <c r="L67" s="74">
        <v>2</v>
      </c>
      <c r="M67" s="75"/>
      <c r="N67" s="76">
        <v>0</v>
      </c>
      <c r="O67" s="76"/>
      <c r="P67" s="49">
        <f t="shared" si="24"/>
        <v>0</v>
      </c>
      <c r="Q67" s="49"/>
      <c r="R67" s="50">
        <v>0.28590000000000004</v>
      </c>
      <c r="S67" s="50"/>
      <c r="T67" s="49">
        <f t="shared" si="25"/>
        <v>0</v>
      </c>
      <c r="U67" s="51"/>
      <c r="V67" s="162">
        <v>175.82</v>
      </c>
      <c r="W67" s="159"/>
    </row>
    <row r="68" spans="1:23" ht="54.75" customHeight="1" thickBot="1" x14ac:dyDescent="0.3">
      <c r="A68" s="41" t="s">
        <v>184</v>
      </c>
      <c r="B68" s="73" t="s">
        <v>88</v>
      </c>
      <c r="C68" s="73"/>
      <c r="D68" s="52" t="s">
        <v>114</v>
      </c>
      <c r="E68" s="53"/>
      <c r="F68" s="56" t="s">
        <v>101</v>
      </c>
      <c r="G68" s="56"/>
      <c r="H68" s="56"/>
      <c r="I68" s="56"/>
      <c r="J68" s="56"/>
      <c r="K68" s="28" t="s">
        <v>42</v>
      </c>
      <c r="L68" s="74">
        <v>1</v>
      </c>
      <c r="M68" s="75"/>
      <c r="N68" s="76">
        <v>0</v>
      </c>
      <c r="O68" s="76"/>
      <c r="P68" s="49">
        <f t="shared" si="24"/>
        <v>0</v>
      </c>
      <c r="Q68" s="49"/>
      <c r="R68" s="50">
        <v>0.28590000000000004</v>
      </c>
      <c r="S68" s="50"/>
      <c r="T68" s="49">
        <f t="shared" si="25"/>
        <v>0</v>
      </c>
      <c r="U68" s="51"/>
      <c r="V68" s="162">
        <v>48.24</v>
      </c>
      <c r="W68" s="159"/>
    </row>
    <row r="69" spans="1:23" ht="97.5" customHeight="1" thickBot="1" x14ac:dyDescent="0.3">
      <c r="A69" s="41" t="s">
        <v>185</v>
      </c>
      <c r="B69" s="73" t="s">
        <v>76</v>
      </c>
      <c r="C69" s="73"/>
      <c r="D69" s="52" t="s">
        <v>113</v>
      </c>
      <c r="E69" s="53"/>
      <c r="F69" s="56" t="s">
        <v>171</v>
      </c>
      <c r="G69" s="56"/>
      <c r="H69" s="56"/>
      <c r="I69" s="56"/>
      <c r="J69" s="56"/>
      <c r="K69" s="36" t="s">
        <v>79</v>
      </c>
      <c r="L69" s="74">
        <v>0.4</v>
      </c>
      <c r="M69" s="75"/>
      <c r="N69" s="76">
        <v>0</v>
      </c>
      <c r="O69" s="76"/>
      <c r="P69" s="49">
        <f t="shared" si="24"/>
        <v>0</v>
      </c>
      <c r="Q69" s="49"/>
      <c r="R69" s="50">
        <v>0.28590000000000004</v>
      </c>
      <c r="S69" s="50"/>
      <c r="T69" s="49">
        <f t="shared" si="25"/>
        <v>0</v>
      </c>
      <c r="U69" s="51"/>
      <c r="V69" s="162">
        <v>499.05</v>
      </c>
      <c r="W69" s="159"/>
    </row>
    <row r="70" spans="1:23" ht="45" customHeight="1" thickBot="1" x14ac:dyDescent="0.3">
      <c r="A70" s="41" t="s">
        <v>186</v>
      </c>
      <c r="B70" s="73" t="s">
        <v>87</v>
      </c>
      <c r="C70" s="73"/>
      <c r="D70" s="52" t="s">
        <v>114</v>
      </c>
      <c r="E70" s="53"/>
      <c r="F70" s="56" t="s">
        <v>100</v>
      </c>
      <c r="G70" s="56"/>
      <c r="H70" s="56"/>
      <c r="I70" s="56"/>
      <c r="J70" s="56"/>
      <c r="K70" s="36" t="s">
        <v>42</v>
      </c>
      <c r="L70" s="74">
        <v>1</v>
      </c>
      <c r="M70" s="75"/>
      <c r="N70" s="76">
        <v>0</v>
      </c>
      <c r="O70" s="76"/>
      <c r="P70" s="49">
        <f t="shared" si="24"/>
        <v>0</v>
      </c>
      <c r="Q70" s="49"/>
      <c r="R70" s="50">
        <v>0.28590000000000004</v>
      </c>
      <c r="S70" s="50"/>
      <c r="T70" s="49">
        <f t="shared" si="25"/>
        <v>0</v>
      </c>
      <c r="U70" s="51"/>
      <c r="V70" s="162">
        <v>149.57</v>
      </c>
      <c r="W70" s="159"/>
    </row>
    <row r="71" spans="1:23" ht="90" customHeight="1" thickBot="1" x14ac:dyDescent="0.3">
      <c r="A71" s="41" t="s">
        <v>210</v>
      </c>
      <c r="B71" s="156" t="s">
        <v>76</v>
      </c>
      <c r="C71" s="157"/>
      <c r="D71" s="44" t="s">
        <v>113</v>
      </c>
      <c r="E71" s="45"/>
      <c r="F71" s="187" t="s">
        <v>171</v>
      </c>
      <c r="G71" s="188"/>
      <c r="H71" s="188"/>
      <c r="I71" s="188"/>
      <c r="J71" s="189"/>
      <c r="K71" s="28" t="s">
        <v>79</v>
      </c>
      <c r="L71" s="57">
        <v>1.74</v>
      </c>
      <c r="M71" s="58"/>
      <c r="N71" s="59">
        <v>0</v>
      </c>
      <c r="O71" s="60"/>
      <c r="P71" s="49">
        <f t="shared" si="24"/>
        <v>0</v>
      </c>
      <c r="Q71" s="49"/>
      <c r="R71" s="50">
        <v>0.28590000000000004</v>
      </c>
      <c r="S71" s="50"/>
      <c r="T71" s="49">
        <f t="shared" si="25"/>
        <v>0</v>
      </c>
      <c r="U71" s="51"/>
      <c r="V71" s="162">
        <v>499.34</v>
      </c>
      <c r="W71" s="159"/>
    </row>
    <row r="72" spans="1:23" ht="75" customHeight="1" thickBot="1" x14ac:dyDescent="0.3">
      <c r="A72" s="41" t="s">
        <v>187</v>
      </c>
      <c r="B72" s="43" t="s">
        <v>74</v>
      </c>
      <c r="C72" s="43"/>
      <c r="D72" s="77" t="s">
        <v>113</v>
      </c>
      <c r="E72" s="77"/>
      <c r="F72" s="46" t="s">
        <v>197</v>
      </c>
      <c r="G72" s="46"/>
      <c r="H72" s="46"/>
      <c r="I72" s="46"/>
      <c r="J72" s="46"/>
      <c r="K72" s="37" t="s">
        <v>42</v>
      </c>
      <c r="L72" s="47">
        <v>1</v>
      </c>
      <c r="M72" s="77"/>
      <c r="N72" s="48">
        <v>0</v>
      </c>
      <c r="O72" s="48"/>
      <c r="P72" s="49">
        <f t="shared" si="24"/>
        <v>0</v>
      </c>
      <c r="Q72" s="49"/>
      <c r="R72" s="50">
        <v>0.28590000000000004</v>
      </c>
      <c r="S72" s="50"/>
      <c r="T72" s="49">
        <f t="shared" si="25"/>
        <v>0</v>
      </c>
      <c r="U72" s="51"/>
      <c r="V72" s="162">
        <v>565.52</v>
      </c>
      <c r="W72" s="159"/>
    </row>
    <row r="73" spans="1:23" ht="60" customHeight="1" thickBot="1" x14ac:dyDescent="0.3">
      <c r="A73" s="41" t="s">
        <v>211</v>
      </c>
      <c r="B73" s="43" t="s">
        <v>85</v>
      </c>
      <c r="C73" s="43"/>
      <c r="D73" s="77" t="s">
        <v>114</v>
      </c>
      <c r="E73" s="77"/>
      <c r="F73" s="46" t="s">
        <v>98</v>
      </c>
      <c r="G73" s="46"/>
      <c r="H73" s="46"/>
      <c r="I73" s="46"/>
      <c r="J73" s="46"/>
      <c r="K73" s="37" t="s">
        <v>42</v>
      </c>
      <c r="L73" s="47">
        <v>1</v>
      </c>
      <c r="M73" s="47"/>
      <c r="N73" s="48">
        <v>0</v>
      </c>
      <c r="O73" s="48"/>
      <c r="P73" s="49">
        <f t="shared" si="24"/>
        <v>0</v>
      </c>
      <c r="Q73" s="49"/>
      <c r="R73" s="50">
        <v>0.28590000000000004</v>
      </c>
      <c r="S73" s="50"/>
      <c r="T73" s="49">
        <f t="shared" si="25"/>
        <v>0</v>
      </c>
      <c r="U73" s="51"/>
      <c r="V73" s="162">
        <v>125.2</v>
      </c>
      <c r="W73" s="159"/>
    </row>
    <row r="74" spans="1:23" ht="74.25" customHeight="1" thickBot="1" x14ac:dyDescent="0.3">
      <c r="A74" s="41" t="s">
        <v>212</v>
      </c>
      <c r="B74" s="61" t="s">
        <v>89</v>
      </c>
      <c r="C74" s="62"/>
      <c r="D74" s="63" t="s">
        <v>114</v>
      </c>
      <c r="E74" s="64"/>
      <c r="F74" s="65" t="s">
        <v>102</v>
      </c>
      <c r="G74" s="66"/>
      <c r="H74" s="66"/>
      <c r="I74" s="66"/>
      <c r="J74" s="67"/>
      <c r="K74" s="32" t="s">
        <v>42</v>
      </c>
      <c r="L74" s="68">
        <v>1</v>
      </c>
      <c r="M74" s="69"/>
      <c r="N74" s="70">
        <v>0</v>
      </c>
      <c r="O74" s="71"/>
      <c r="P74" s="49">
        <f t="shared" si="24"/>
        <v>0</v>
      </c>
      <c r="Q74" s="49"/>
      <c r="R74" s="72">
        <v>0.28590000000000004</v>
      </c>
      <c r="S74" s="72"/>
      <c r="T74" s="49">
        <f t="shared" si="25"/>
        <v>0</v>
      </c>
      <c r="U74" s="51"/>
      <c r="V74" s="162">
        <v>56.5</v>
      </c>
      <c r="W74" s="159"/>
    </row>
    <row r="75" spans="1:23" ht="5.25" customHeight="1" thickBot="1" x14ac:dyDescent="0.3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40"/>
      <c r="V75" s="158" t="s">
        <v>109</v>
      </c>
      <c r="W75" s="159"/>
    </row>
    <row r="76" spans="1:23" ht="17.25" thickBot="1" x14ac:dyDescent="0.3">
      <c r="A76" s="27" t="s">
        <v>153</v>
      </c>
      <c r="B76" s="118" t="s">
        <v>163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9">
        <f>SUM(P77)</f>
        <v>0</v>
      </c>
      <c r="Q76" s="120"/>
      <c r="R76" s="99"/>
      <c r="S76" s="99"/>
      <c r="T76" s="97">
        <f>SUM(T77)</f>
        <v>0</v>
      </c>
      <c r="U76" s="98"/>
      <c r="V76" s="160"/>
      <c r="W76" s="161"/>
    </row>
    <row r="77" spans="1:23" ht="45" customHeight="1" thickBot="1" x14ac:dyDescent="0.3">
      <c r="A77" s="40" t="s">
        <v>154</v>
      </c>
      <c r="B77" s="43" t="s">
        <v>84</v>
      </c>
      <c r="C77" s="43"/>
      <c r="D77" s="44" t="s">
        <v>114</v>
      </c>
      <c r="E77" s="45"/>
      <c r="F77" s="46" t="s">
        <v>97</v>
      </c>
      <c r="G77" s="46"/>
      <c r="H77" s="46"/>
      <c r="I77" s="46"/>
      <c r="J77" s="46"/>
      <c r="K77" s="29" t="s">
        <v>42</v>
      </c>
      <c r="L77" s="47">
        <v>1</v>
      </c>
      <c r="M77" s="47"/>
      <c r="N77" s="48">
        <v>0</v>
      </c>
      <c r="O77" s="48"/>
      <c r="P77" s="49">
        <f t="shared" ref="P77" si="26">L77*N77</f>
        <v>0</v>
      </c>
      <c r="Q77" s="49"/>
      <c r="R77" s="50">
        <v>0.28590000000000004</v>
      </c>
      <c r="S77" s="50"/>
      <c r="T77" s="49">
        <f t="shared" ref="T77" si="27">P77*(R77+1)</f>
        <v>0</v>
      </c>
      <c r="U77" s="51"/>
      <c r="V77" s="162">
        <v>40.74</v>
      </c>
      <c r="W77" s="159"/>
    </row>
    <row r="78" spans="1:23" ht="5.25" customHeight="1" thickBot="1" x14ac:dyDescent="0.3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3"/>
      <c r="V78" s="158"/>
      <c r="W78" s="159"/>
    </row>
    <row r="79" spans="1:23" ht="17.25" thickBot="1" x14ac:dyDescent="0.3">
      <c r="A79" s="131" t="s">
        <v>29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3"/>
      <c r="P79" s="134">
        <f>TRUNC((P15+P20+P25+P32+P37+P54+P58+P76),2)</f>
        <v>0</v>
      </c>
      <c r="Q79" s="137"/>
      <c r="R79" s="135">
        <v>0.28590000000000004</v>
      </c>
      <c r="S79" s="136"/>
      <c r="T79" s="134">
        <f>TRUNC((T15+T20+T25+T32+T37+T54+T58+T76),2)</f>
        <v>0</v>
      </c>
      <c r="U79" s="137"/>
      <c r="V79" s="158" t="s">
        <v>109</v>
      </c>
      <c r="W79" s="159"/>
    </row>
    <row r="80" spans="1:23" ht="4.5" customHeight="1" thickBot="1" x14ac:dyDescent="0.3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6"/>
      <c r="V80" s="170"/>
      <c r="W80" s="171"/>
    </row>
    <row r="81" spans="1:23" ht="17.25" thickBot="1" x14ac:dyDescent="0.3">
      <c r="A81" s="183" t="s">
        <v>238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5"/>
      <c r="T81" s="135">
        <f>1-(T79/T83)</f>
        <v>1</v>
      </c>
      <c r="U81" s="186"/>
      <c r="V81" s="170"/>
      <c r="W81" s="171"/>
    </row>
    <row r="82" spans="1:23" ht="15.75" thickBot="1" x14ac:dyDescent="0.3">
      <c r="A82" s="1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6"/>
      <c r="V82" s="160"/>
      <c r="W82" s="161"/>
    </row>
    <row r="83" spans="1:23" x14ac:dyDescent="0.25">
      <c r="R83" s="39"/>
      <c r="S83" s="39"/>
      <c r="T83" s="169">
        <v>105312.62</v>
      </c>
      <c r="U83" s="169"/>
      <c r="V83"/>
      <c r="W83"/>
    </row>
  </sheetData>
  <sheetProtection algorithmName="SHA-512" hashValue="NEwK3mcSarKKl3JGu/5dgsmfa0e1ZzyuDhGuAYZieNQtFDnKMAqA1rZlBhGPnwnif9vKESqbAe+T1ChRRLlb2A==" saltValue="ozXT6ZGxR+sOjGBnqbs40A==" spinCount="100000" sheet="1" selectLockedCells="1"/>
  <mergeCells count="519">
    <mergeCell ref="B9:R9"/>
    <mergeCell ref="B10:C10"/>
    <mergeCell ref="D10:R10"/>
    <mergeCell ref="C11:R11"/>
    <mergeCell ref="B12:C12"/>
    <mergeCell ref="D12:R12"/>
    <mergeCell ref="A81:S81"/>
    <mergeCell ref="T81:U81"/>
    <mergeCell ref="A82:U82"/>
    <mergeCell ref="R44:S44"/>
    <mergeCell ref="T44:U44"/>
    <mergeCell ref="T61:U61"/>
    <mergeCell ref="T71:U71"/>
    <mergeCell ref="R71:S71"/>
    <mergeCell ref="P71:Q71"/>
    <mergeCell ref="N71:O71"/>
    <mergeCell ref="L71:M71"/>
    <mergeCell ref="F71:J71"/>
    <mergeCell ref="R67:S67"/>
    <mergeCell ref="L66:M66"/>
    <mergeCell ref="N66:O66"/>
    <mergeCell ref="P66:Q66"/>
    <mergeCell ref="R66:S66"/>
    <mergeCell ref="T66:U66"/>
    <mergeCell ref="T83:U83"/>
    <mergeCell ref="V19:W20"/>
    <mergeCell ref="V31:W32"/>
    <mergeCell ref="V36:W37"/>
    <mergeCell ref="V53:W54"/>
    <mergeCell ref="V57:W58"/>
    <mergeCell ref="V75:W76"/>
    <mergeCell ref="V79:W82"/>
    <mergeCell ref="V71:W71"/>
    <mergeCell ref="V72:W72"/>
    <mergeCell ref="V73:W73"/>
    <mergeCell ref="V74:W74"/>
    <mergeCell ref="V77:W77"/>
    <mergeCell ref="V78:W78"/>
    <mergeCell ref="V62:W62"/>
    <mergeCell ref="V63:W63"/>
    <mergeCell ref="V64:W64"/>
    <mergeCell ref="V65:W65"/>
    <mergeCell ref="V66:W66"/>
    <mergeCell ref="V67:W67"/>
    <mergeCell ref="V68:W68"/>
    <mergeCell ref="V69:W69"/>
    <mergeCell ref="V70:W70"/>
    <mergeCell ref="V56:W56"/>
    <mergeCell ref="V59:W59"/>
    <mergeCell ref="V60:W60"/>
    <mergeCell ref="V61:W61"/>
    <mergeCell ref="V30:W30"/>
    <mergeCell ref="V38:W38"/>
    <mergeCell ref="V45:W45"/>
    <mergeCell ref="V46:W46"/>
    <mergeCell ref="V49:W49"/>
    <mergeCell ref="V50:W50"/>
    <mergeCell ref="V47:W47"/>
    <mergeCell ref="V48:W48"/>
    <mergeCell ref="V51:W51"/>
    <mergeCell ref="V52:W52"/>
    <mergeCell ref="V55:W55"/>
    <mergeCell ref="V35:W35"/>
    <mergeCell ref="V39:W39"/>
    <mergeCell ref="V40:W40"/>
    <mergeCell ref="V41:W41"/>
    <mergeCell ref="V42:W42"/>
    <mergeCell ref="V43:W43"/>
    <mergeCell ref="V44:W44"/>
    <mergeCell ref="V24:W25"/>
    <mergeCell ref="V26:W26"/>
    <mergeCell ref="V27:W27"/>
    <mergeCell ref="V28:W28"/>
    <mergeCell ref="V29:W29"/>
    <mergeCell ref="V33:W33"/>
    <mergeCell ref="V34:W34"/>
    <mergeCell ref="V1:W15"/>
    <mergeCell ref="V16:W16"/>
    <mergeCell ref="V17:W17"/>
    <mergeCell ref="V18:W18"/>
    <mergeCell ref="V21:W21"/>
    <mergeCell ref="V22:W22"/>
    <mergeCell ref="V23:W23"/>
    <mergeCell ref="T63:U63"/>
    <mergeCell ref="F49:J49"/>
    <mergeCell ref="L49:M49"/>
    <mergeCell ref="N49:O49"/>
    <mergeCell ref="P49:Q49"/>
    <mergeCell ref="R49:S49"/>
    <mergeCell ref="L60:M60"/>
    <mergeCell ref="N60:O60"/>
    <mergeCell ref="P60:Q60"/>
    <mergeCell ref="R60:S60"/>
    <mergeCell ref="T60:U60"/>
    <mergeCell ref="D71:E71"/>
    <mergeCell ref="B71:C71"/>
    <mergeCell ref="T67:U67"/>
    <mergeCell ref="B68:C68"/>
    <mergeCell ref="D68:E68"/>
    <mergeCell ref="F68:J68"/>
    <mergeCell ref="L68:M68"/>
    <mergeCell ref="N68:O68"/>
    <mergeCell ref="P62:Q62"/>
    <mergeCell ref="R62:S62"/>
    <mergeCell ref="T62:U62"/>
    <mergeCell ref="B63:C63"/>
    <mergeCell ref="D63:E63"/>
    <mergeCell ref="F63:J63"/>
    <mergeCell ref="L63:M63"/>
    <mergeCell ref="N63:O63"/>
    <mergeCell ref="P63:Q63"/>
    <mergeCell ref="T65:U65"/>
    <mergeCell ref="B67:C67"/>
    <mergeCell ref="D67:E67"/>
    <mergeCell ref="F67:J67"/>
    <mergeCell ref="L67:M67"/>
    <mergeCell ref="N67:O67"/>
    <mergeCell ref="P67:Q67"/>
    <mergeCell ref="P72:Q72"/>
    <mergeCell ref="R72:S72"/>
    <mergeCell ref="P70:Q70"/>
    <mergeCell ref="R70:S70"/>
    <mergeCell ref="B70:C70"/>
    <mergeCell ref="D70:E70"/>
    <mergeCell ref="F70:J70"/>
    <mergeCell ref="B30:C30"/>
    <mergeCell ref="D30:E30"/>
    <mergeCell ref="F30:J30"/>
    <mergeCell ref="L30:M30"/>
    <mergeCell ref="N30:O30"/>
    <mergeCell ref="P30:Q30"/>
    <mergeCell ref="R30:S30"/>
    <mergeCell ref="P68:Q68"/>
    <mergeCell ref="R68:S68"/>
    <mergeCell ref="B45:C45"/>
    <mergeCell ref="D45:E45"/>
    <mergeCell ref="F45:J45"/>
    <mergeCell ref="L45:M45"/>
    <mergeCell ref="N45:O45"/>
    <mergeCell ref="P45:Q45"/>
    <mergeCell ref="R45:S45"/>
    <mergeCell ref="B56:C56"/>
    <mergeCell ref="B77:C77"/>
    <mergeCell ref="D77:E77"/>
    <mergeCell ref="F77:J77"/>
    <mergeCell ref="L77:M77"/>
    <mergeCell ref="N77:O77"/>
    <mergeCell ref="P77:Q77"/>
    <mergeCell ref="R77:S77"/>
    <mergeCell ref="T77:U77"/>
    <mergeCell ref="L64:M64"/>
    <mergeCell ref="N64:O64"/>
    <mergeCell ref="P64:Q64"/>
    <mergeCell ref="R64:S64"/>
    <mergeCell ref="T64:U64"/>
    <mergeCell ref="B66:C66"/>
    <mergeCell ref="D66:E66"/>
    <mergeCell ref="F66:J66"/>
    <mergeCell ref="T68:U68"/>
    <mergeCell ref="B65:C65"/>
    <mergeCell ref="D65:E65"/>
    <mergeCell ref="F65:J65"/>
    <mergeCell ref="L65:M65"/>
    <mergeCell ref="N65:O65"/>
    <mergeCell ref="P65:Q65"/>
    <mergeCell ref="R65:S65"/>
    <mergeCell ref="T39:U39"/>
    <mergeCell ref="B40:C40"/>
    <mergeCell ref="D40:E40"/>
    <mergeCell ref="F40:J40"/>
    <mergeCell ref="L40:M40"/>
    <mergeCell ref="N40:O40"/>
    <mergeCell ref="P40:Q40"/>
    <mergeCell ref="A53:U53"/>
    <mergeCell ref="L52:M52"/>
    <mergeCell ref="N52:O52"/>
    <mergeCell ref="P52:Q52"/>
    <mergeCell ref="R52:S52"/>
    <mergeCell ref="T52:U52"/>
    <mergeCell ref="B52:C52"/>
    <mergeCell ref="D52:E52"/>
    <mergeCell ref="F52:J52"/>
    <mergeCell ref="T41:U41"/>
    <mergeCell ref="T45:U45"/>
    <mergeCell ref="B44:C44"/>
    <mergeCell ref="D44:E44"/>
    <mergeCell ref="F44:J44"/>
    <mergeCell ref="L44:M44"/>
    <mergeCell ref="N44:O44"/>
    <mergeCell ref="P44:Q44"/>
    <mergeCell ref="T34:U34"/>
    <mergeCell ref="A36:U36"/>
    <mergeCell ref="B37:O37"/>
    <mergeCell ref="P37:Q37"/>
    <mergeCell ref="R37:S37"/>
    <mergeCell ref="T37:U37"/>
    <mergeCell ref="B38:C38"/>
    <mergeCell ref="D38:E38"/>
    <mergeCell ref="F38:J38"/>
    <mergeCell ref="L38:M38"/>
    <mergeCell ref="N38:O38"/>
    <mergeCell ref="P38:Q38"/>
    <mergeCell ref="R38:S38"/>
    <mergeCell ref="T38:U38"/>
    <mergeCell ref="A1:U2"/>
    <mergeCell ref="A3:U3"/>
    <mergeCell ref="S4:U12"/>
    <mergeCell ref="B4:R4"/>
    <mergeCell ref="B41:C41"/>
    <mergeCell ref="P39:Q39"/>
    <mergeCell ref="N55:O55"/>
    <mergeCell ref="B62:C62"/>
    <mergeCell ref="D62:E62"/>
    <mergeCell ref="B34:C34"/>
    <mergeCell ref="D34:E34"/>
    <mergeCell ref="F34:J34"/>
    <mergeCell ref="L34:M34"/>
    <mergeCell ref="N34:O34"/>
    <mergeCell ref="B39:C39"/>
    <mergeCell ref="D39:E39"/>
    <mergeCell ref="F39:J39"/>
    <mergeCell ref="L39:M39"/>
    <mergeCell ref="N39:O39"/>
    <mergeCell ref="F62:J62"/>
    <mergeCell ref="L62:M62"/>
    <mergeCell ref="N62:O62"/>
    <mergeCell ref="B54:O54"/>
    <mergeCell ref="T40:U40"/>
    <mergeCell ref="B64:C64"/>
    <mergeCell ref="D64:E64"/>
    <mergeCell ref="F64:J64"/>
    <mergeCell ref="A80:U80"/>
    <mergeCell ref="A13:U13"/>
    <mergeCell ref="B76:O76"/>
    <mergeCell ref="P76:Q76"/>
    <mergeCell ref="B58:O58"/>
    <mergeCell ref="P58:Q58"/>
    <mergeCell ref="R58:S58"/>
    <mergeCell ref="T58:U58"/>
    <mergeCell ref="T55:U55"/>
    <mergeCell ref="A57:U57"/>
    <mergeCell ref="B55:C55"/>
    <mergeCell ref="F55:J55"/>
    <mergeCell ref="L55:M55"/>
    <mergeCell ref="A79:O79"/>
    <mergeCell ref="P79:Q79"/>
    <mergeCell ref="R79:S79"/>
    <mergeCell ref="T79:U79"/>
    <mergeCell ref="A75:U75"/>
    <mergeCell ref="B59:C59"/>
    <mergeCell ref="A78:U78"/>
    <mergeCell ref="R34:S34"/>
    <mergeCell ref="B23:C23"/>
    <mergeCell ref="D23:E23"/>
    <mergeCell ref="F23:J23"/>
    <mergeCell ref="L23:M23"/>
    <mergeCell ref="N23:O23"/>
    <mergeCell ref="P23:Q23"/>
    <mergeCell ref="B26:C26"/>
    <mergeCell ref="R63:S63"/>
    <mergeCell ref="P34:Q34"/>
    <mergeCell ref="R39:S39"/>
    <mergeCell ref="B61:C61"/>
    <mergeCell ref="D61:E61"/>
    <mergeCell ref="F61:J61"/>
    <mergeCell ref="L61:M61"/>
    <mergeCell ref="N61:O61"/>
    <mergeCell ref="P61:Q61"/>
    <mergeCell ref="R61:S61"/>
    <mergeCell ref="F59:J59"/>
    <mergeCell ref="L59:M59"/>
    <mergeCell ref="N59:O59"/>
    <mergeCell ref="P59:Q59"/>
    <mergeCell ref="R59:S59"/>
    <mergeCell ref="B60:C60"/>
    <mergeCell ref="F33:J33"/>
    <mergeCell ref="L33:M33"/>
    <mergeCell ref="N33:O33"/>
    <mergeCell ref="P33:Q33"/>
    <mergeCell ref="R33:S33"/>
    <mergeCell ref="T33:U33"/>
    <mergeCell ref="R23:S23"/>
    <mergeCell ref="T23:U23"/>
    <mergeCell ref="B28:C28"/>
    <mergeCell ref="D28:E28"/>
    <mergeCell ref="F28:J28"/>
    <mergeCell ref="T30:U30"/>
    <mergeCell ref="T28:U28"/>
    <mergeCell ref="B29:C29"/>
    <mergeCell ref="D29:E29"/>
    <mergeCell ref="F29:J29"/>
    <mergeCell ref="L29:M29"/>
    <mergeCell ref="N29:O29"/>
    <mergeCell ref="P29:Q29"/>
    <mergeCell ref="R29:S29"/>
    <mergeCell ref="T29:U29"/>
    <mergeCell ref="D26:E26"/>
    <mergeCell ref="F26:J26"/>
    <mergeCell ref="L26:M26"/>
    <mergeCell ref="N26:O26"/>
    <mergeCell ref="F17:J17"/>
    <mergeCell ref="L17:M17"/>
    <mergeCell ref="N17:O17"/>
    <mergeCell ref="R55:S55"/>
    <mergeCell ref="B32:O32"/>
    <mergeCell ref="P32:Q32"/>
    <mergeCell ref="R32:S32"/>
    <mergeCell ref="T32:U32"/>
    <mergeCell ref="T20:U20"/>
    <mergeCell ref="B35:C35"/>
    <mergeCell ref="D35:E35"/>
    <mergeCell ref="F35:J35"/>
    <mergeCell ref="L35:M35"/>
    <mergeCell ref="N35:O35"/>
    <mergeCell ref="P35:Q35"/>
    <mergeCell ref="R35:S35"/>
    <mergeCell ref="R54:S54"/>
    <mergeCell ref="T54:U54"/>
    <mergeCell ref="B21:C21"/>
    <mergeCell ref="D21:E21"/>
    <mergeCell ref="F21:J21"/>
    <mergeCell ref="L21:M21"/>
    <mergeCell ref="N21:O21"/>
    <mergeCell ref="P21:Q21"/>
    <mergeCell ref="B48:C48"/>
    <mergeCell ref="D48:E48"/>
    <mergeCell ref="R21:S21"/>
    <mergeCell ref="D41:E41"/>
    <mergeCell ref="F41:J41"/>
    <mergeCell ref="L41:M41"/>
    <mergeCell ref="N41:O41"/>
    <mergeCell ref="P41:Q41"/>
    <mergeCell ref="R41:S41"/>
    <mergeCell ref="R40:S40"/>
    <mergeCell ref="L28:M28"/>
    <mergeCell ref="N28:O28"/>
    <mergeCell ref="P28:Q28"/>
    <mergeCell ref="R28:S28"/>
    <mergeCell ref="F48:J48"/>
    <mergeCell ref="A24:U24"/>
    <mergeCell ref="T35:U35"/>
    <mergeCell ref="B33:C33"/>
    <mergeCell ref="D33:E33"/>
    <mergeCell ref="L48:M48"/>
    <mergeCell ref="N48:O48"/>
    <mergeCell ref="P48:Q48"/>
    <mergeCell ref="R48:S48"/>
    <mergeCell ref="T48:U48"/>
    <mergeCell ref="R14:S14"/>
    <mergeCell ref="A4:A12"/>
    <mergeCell ref="A19:U19"/>
    <mergeCell ref="B16:C16"/>
    <mergeCell ref="T14:U14"/>
    <mergeCell ref="F14:J14"/>
    <mergeCell ref="L14:M14"/>
    <mergeCell ref="N14:O14"/>
    <mergeCell ref="P14:Q14"/>
    <mergeCell ref="B15:O15"/>
    <mergeCell ref="F16:J16"/>
    <mergeCell ref="L16:M16"/>
    <mergeCell ref="D14:E14"/>
    <mergeCell ref="D16:E16"/>
    <mergeCell ref="D17:E17"/>
    <mergeCell ref="P15:Q15"/>
    <mergeCell ref="R15:S15"/>
    <mergeCell ref="N16:O16"/>
    <mergeCell ref="P16:Q16"/>
    <mergeCell ref="R16:S16"/>
    <mergeCell ref="T17:U17"/>
    <mergeCell ref="T16:U16"/>
    <mergeCell ref="B17:C17"/>
    <mergeCell ref="P18:Q18"/>
    <mergeCell ref="T76:U76"/>
    <mergeCell ref="R76:S76"/>
    <mergeCell ref="A31:U31"/>
    <mergeCell ref="B25:O25"/>
    <mergeCell ref="P25:Q25"/>
    <mergeCell ref="R25:S25"/>
    <mergeCell ref="T25:U25"/>
    <mergeCell ref="B27:C27"/>
    <mergeCell ref="D27:E27"/>
    <mergeCell ref="F27:J27"/>
    <mergeCell ref="L27:M27"/>
    <mergeCell ref="N27:O27"/>
    <mergeCell ref="P27:Q27"/>
    <mergeCell ref="R27:S27"/>
    <mergeCell ref="T27:U27"/>
    <mergeCell ref="B73:C73"/>
    <mergeCell ref="D73:E73"/>
    <mergeCell ref="F73:J73"/>
    <mergeCell ref="L73:M73"/>
    <mergeCell ref="N73:O73"/>
    <mergeCell ref="P73:Q73"/>
    <mergeCell ref="R73:S73"/>
    <mergeCell ref="L70:M70"/>
    <mergeCell ref="N70:O70"/>
    <mergeCell ref="B51:C51"/>
    <mergeCell ref="D51:E51"/>
    <mergeCell ref="F51:J51"/>
    <mergeCell ref="L51:M51"/>
    <mergeCell ref="N51:O51"/>
    <mergeCell ref="P51:Q51"/>
    <mergeCell ref="R51:S51"/>
    <mergeCell ref="T51:U51"/>
    <mergeCell ref="T49:U49"/>
    <mergeCell ref="B50:C50"/>
    <mergeCell ref="D50:E50"/>
    <mergeCell ref="F50:J50"/>
    <mergeCell ref="L50:M50"/>
    <mergeCell ref="N50:O50"/>
    <mergeCell ref="P50:Q50"/>
    <mergeCell ref="R50:S50"/>
    <mergeCell ref="T50:U50"/>
    <mergeCell ref="B49:C49"/>
    <mergeCell ref="D49:E49"/>
    <mergeCell ref="B46:C46"/>
    <mergeCell ref="D46:E46"/>
    <mergeCell ref="F46:J46"/>
    <mergeCell ref="L46:M46"/>
    <mergeCell ref="N46:O46"/>
    <mergeCell ref="P46:Q46"/>
    <mergeCell ref="R46:S46"/>
    <mergeCell ref="T46:U46"/>
    <mergeCell ref="B47:C47"/>
    <mergeCell ref="D47:E47"/>
    <mergeCell ref="F47:J47"/>
    <mergeCell ref="L47:M47"/>
    <mergeCell ref="N47:O47"/>
    <mergeCell ref="P47:Q47"/>
    <mergeCell ref="R47:S47"/>
    <mergeCell ref="T47:U47"/>
    <mergeCell ref="F22:J22"/>
    <mergeCell ref="L22:M22"/>
    <mergeCell ref="N22:O22"/>
    <mergeCell ref="P22:Q22"/>
    <mergeCell ref="R22:S22"/>
    <mergeCell ref="T22:U22"/>
    <mergeCell ref="R20:S20"/>
    <mergeCell ref="B20:O20"/>
    <mergeCell ref="P20:Q20"/>
    <mergeCell ref="T21:U21"/>
    <mergeCell ref="P26:Q26"/>
    <mergeCell ref="R26:S26"/>
    <mergeCell ref="T26:U26"/>
    <mergeCell ref="B5:N5"/>
    <mergeCell ref="O5:R5"/>
    <mergeCell ref="B6:N6"/>
    <mergeCell ref="O6:R6"/>
    <mergeCell ref="B7:N7"/>
    <mergeCell ref="O7:R7"/>
    <mergeCell ref="B8:N8"/>
    <mergeCell ref="O8:R8"/>
    <mergeCell ref="T15:U15"/>
    <mergeCell ref="B14:C14"/>
    <mergeCell ref="P17:Q17"/>
    <mergeCell ref="R17:S17"/>
    <mergeCell ref="B18:C18"/>
    <mergeCell ref="D18:E18"/>
    <mergeCell ref="F18:J18"/>
    <mergeCell ref="L18:M18"/>
    <mergeCell ref="N18:O18"/>
    <mergeCell ref="R18:S18"/>
    <mergeCell ref="T18:U18"/>
    <mergeCell ref="B22:C22"/>
    <mergeCell ref="D22:E22"/>
    <mergeCell ref="B74:C74"/>
    <mergeCell ref="D74:E74"/>
    <mergeCell ref="F74:J74"/>
    <mergeCell ref="L74:M74"/>
    <mergeCell ref="N74:O74"/>
    <mergeCell ref="P74:Q74"/>
    <mergeCell ref="R74:S74"/>
    <mergeCell ref="T74:U74"/>
    <mergeCell ref="B69:C69"/>
    <mergeCell ref="D69:E69"/>
    <mergeCell ref="F69:J69"/>
    <mergeCell ref="L69:M69"/>
    <mergeCell ref="N69:O69"/>
    <mergeCell ref="P69:Q69"/>
    <mergeCell ref="R69:S69"/>
    <mergeCell ref="T69:U69"/>
    <mergeCell ref="T73:U73"/>
    <mergeCell ref="T72:U72"/>
    <mergeCell ref="T70:U70"/>
    <mergeCell ref="B72:C72"/>
    <mergeCell ref="D72:E72"/>
    <mergeCell ref="F72:J72"/>
    <mergeCell ref="L72:M72"/>
    <mergeCell ref="N72:O72"/>
    <mergeCell ref="D55:E55"/>
    <mergeCell ref="T59:U59"/>
    <mergeCell ref="D59:E59"/>
    <mergeCell ref="P54:Q54"/>
    <mergeCell ref="P55:Q55"/>
    <mergeCell ref="D60:E60"/>
    <mergeCell ref="F60:J60"/>
    <mergeCell ref="D56:E56"/>
    <mergeCell ref="F56:J56"/>
    <mergeCell ref="L56:M56"/>
    <mergeCell ref="N56:O56"/>
    <mergeCell ref="P56:Q56"/>
    <mergeCell ref="R56:S56"/>
    <mergeCell ref="T56:U56"/>
    <mergeCell ref="B42:C42"/>
    <mergeCell ref="D42:E42"/>
    <mergeCell ref="F42:J42"/>
    <mergeCell ref="L42:M42"/>
    <mergeCell ref="N42:O42"/>
    <mergeCell ref="P42:Q42"/>
    <mergeCell ref="R42:S42"/>
    <mergeCell ref="T42:U42"/>
    <mergeCell ref="B43:C43"/>
    <mergeCell ref="D43:E43"/>
    <mergeCell ref="F43:J43"/>
    <mergeCell ref="L43:M43"/>
    <mergeCell ref="N43:O43"/>
    <mergeCell ref="P43:Q43"/>
    <mergeCell ref="R43:S43"/>
    <mergeCell ref="T43:U43"/>
  </mergeCells>
  <phoneticPr fontId="13" type="noConversion"/>
  <dataValidations disablePrompts="1" count="48">
    <dataValidation type="decimal" operator="lessThanOrEqual" allowBlank="1" showInputMessage="1" showErrorMessage="1" sqref="N16:O16" xr:uid="{4C1A8464-8CB6-4152-91C8-F81390E295E4}">
      <formula1>486.78</formula1>
    </dataValidation>
    <dataValidation type="decimal" operator="lessThanOrEqual" allowBlank="1" showInputMessage="1" showErrorMessage="1" sqref="N17:O17" xr:uid="{D51B35D6-8388-4A47-945D-120B0CA6A918}">
      <formula1>50.21</formula1>
    </dataValidation>
    <dataValidation type="decimal" operator="lessThanOrEqual" allowBlank="1" showInputMessage="1" showErrorMessage="1" sqref="N18:O18" xr:uid="{B0DA983F-BF36-439F-8E4A-F9CDD17BC78F}">
      <formula1>60.91</formula1>
    </dataValidation>
    <dataValidation type="decimal" operator="lessThanOrEqual" allowBlank="1" showInputMessage="1" showErrorMessage="1" sqref="N21:O21" xr:uid="{3306A1AE-BADC-4921-B4AA-D80C26F214B0}">
      <formula1>14.69</formula1>
    </dataValidation>
    <dataValidation type="decimal" operator="lessThanOrEqual" allowBlank="1" showInputMessage="1" showErrorMessage="1" sqref="N22:O22" xr:uid="{DB84E0A9-8D7C-4C12-90F5-6E846E913BA6}">
      <formula1>12.91</formula1>
    </dataValidation>
    <dataValidation type="decimal" operator="lessThanOrEqual" allowBlank="1" showInputMessage="1" showErrorMessage="1" sqref="N23:O23" xr:uid="{844DA68E-9FA1-471C-8870-3FDB4BB49FD0}">
      <formula1>511.51</formula1>
    </dataValidation>
    <dataValidation type="decimal" operator="lessThanOrEqual" allowBlank="1" showInputMessage="1" showErrorMessage="1" sqref="N26:O26" xr:uid="{1D3A9727-ECBE-4857-A10A-C3D6FE31E096}">
      <formula1>7.38</formula1>
    </dataValidation>
    <dataValidation type="decimal" operator="lessThanOrEqual" allowBlank="1" showInputMessage="1" showErrorMessage="1" sqref="N27:O27" xr:uid="{CE8047B4-9CF9-4B0D-A6DB-04B249DBCC99}">
      <formula1>127.28</formula1>
    </dataValidation>
    <dataValidation type="decimal" operator="lessThanOrEqual" allowBlank="1" showInputMessage="1" showErrorMessage="1" sqref="N28:O28" xr:uid="{A7BD9C6C-8B7F-45E9-AF1A-A74C39A4196E}">
      <formula1>73.97</formula1>
    </dataValidation>
    <dataValidation type="decimal" operator="lessThanOrEqual" allowBlank="1" showInputMessage="1" showErrorMessage="1" sqref="N29:O29" xr:uid="{FED6D10C-D355-483A-A1DC-81DFE38940E9}">
      <formula1>83.67</formula1>
    </dataValidation>
    <dataValidation type="decimal" operator="lessThanOrEqual" allowBlank="1" showInputMessage="1" showErrorMessage="1" sqref="N30:O30" xr:uid="{A0F3BA42-E319-4211-8B42-EE543B5693F4}">
      <formula1>16.32</formula1>
    </dataValidation>
    <dataValidation type="decimal" operator="lessThanOrEqual" allowBlank="1" showInputMessage="1" showErrorMessage="1" sqref="N33:O33" xr:uid="{A3081A32-F853-4A01-A268-062C47F1A47F}">
      <formula1>75.64</formula1>
    </dataValidation>
    <dataValidation type="decimal" operator="lessThanOrEqual" allowBlank="1" showInputMessage="1" showErrorMessage="1" sqref="N34:O34" xr:uid="{25611FF6-CBFA-4C68-BAC1-97E2B2B2C8C9}">
      <formula1>54.97</formula1>
    </dataValidation>
    <dataValidation type="decimal" operator="lessThanOrEqual" allowBlank="1" showInputMessage="1" showErrorMessage="1" sqref="N35:O35" xr:uid="{1476C74A-6016-431A-819B-B49962DDE0E0}">
      <formula1>26.04</formula1>
    </dataValidation>
    <dataValidation type="decimal" operator="lessThanOrEqual" allowBlank="1" showInputMessage="1" showErrorMessage="1" sqref="N38:O38" xr:uid="{48BFB74C-E6C1-4EFF-81F5-E05DB7B3A055}">
      <formula1>20.89</formula1>
    </dataValidation>
    <dataValidation type="decimal" operator="lessThanOrEqual" allowBlank="1" showInputMessage="1" showErrorMessage="1" sqref="N39:O39" xr:uid="{E258597D-F483-4501-92B7-8149CD3454EE}">
      <formula1>51.62</formula1>
    </dataValidation>
    <dataValidation type="decimal" operator="lessThanOrEqual" allowBlank="1" showInputMessage="1" showErrorMessage="1" sqref="N40:O40" xr:uid="{3370073F-9F16-46CE-9728-701E569B7C78}">
      <formula1>80.66</formula1>
    </dataValidation>
    <dataValidation type="decimal" operator="lessThanOrEqual" allowBlank="1" showInputMessage="1" showErrorMessage="1" sqref="N41:O41" xr:uid="{80249343-A2AF-405E-A7AC-BD1974BCA8AC}">
      <formula1>197.9</formula1>
    </dataValidation>
    <dataValidation type="decimal" operator="lessThanOrEqual" allowBlank="1" showInputMessage="1" showErrorMessage="1" sqref="N42:O42" xr:uid="{4689E647-3948-4DCE-94A3-0F75FE8E7B5D}">
      <formula1>315.89</formula1>
    </dataValidation>
    <dataValidation type="decimal" operator="lessThanOrEqual" allowBlank="1" showInputMessage="1" showErrorMessage="1" sqref="N43:O43" xr:uid="{17B14BFD-F17F-458A-B4B6-0E725AEDA726}">
      <formula1>540.9</formula1>
    </dataValidation>
    <dataValidation type="decimal" operator="lessThanOrEqual" allowBlank="1" showInputMessage="1" showErrorMessage="1" sqref="N44:O44" xr:uid="{30E9FB9D-C414-4DB6-B5EC-FCC8DE1AF049}">
      <formula1>21.43</formula1>
    </dataValidation>
    <dataValidation type="decimal" operator="lessThanOrEqual" allowBlank="1" showInputMessage="1" showErrorMessage="1" sqref="N45:O45" xr:uid="{3E6ECC0E-7B8A-4A6E-AAF5-362214BE9536}">
      <formula1>529.33</formula1>
    </dataValidation>
    <dataValidation type="decimal" operator="lessThanOrEqual" allowBlank="1" showInputMessage="1" showErrorMessage="1" sqref="N46:O46" xr:uid="{5CD39D95-96E6-4D48-93AD-B064D355B3F7}">
      <formula1>647.5</formula1>
    </dataValidation>
    <dataValidation type="decimal" operator="lessThanOrEqual" allowBlank="1" showInputMessage="1" showErrorMessage="1" sqref="N47:O47" xr:uid="{8245722F-8DFB-4BA6-A39A-25071B56BCF3}">
      <formula1>607.39</formula1>
    </dataValidation>
    <dataValidation type="decimal" operator="lessThanOrEqual" allowBlank="1" showInputMessage="1" showErrorMessage="1" sqref="N48:O48" xr:uid="{6A2F04A3-8B21-4EF8-B490-252301AD7525}">
      <formula1>597.22</formula1>
    </dataValidation>
    <dataValidation type="decimal" operator="lessThanOrEqual" allowBlank="1" showInputMessage="1" showErrorMessage="1" sqref="N49:O49" xr:uid="{6C977670-A385-4D04-90EC-101600043EE0}">
      <formula1>109.67</formula1>
    </dataValidation>
    <dataValidation type="decimal" operator="lessThanOrEqual" allowBlank="1" showInputMessage="1" showErrorMessage="1" sqref="N50:O50" xr:uid="{414C098B-89B0-4F76-9BE6-7D00BA7DEB1E}">
      <formula1>81.66</formula1>
    </dataValidation>
    <dataValidation type="decimal" operator="lessThanOrEqual" allowBlank="1" showInputMessage="1" showErrorMessage="1" sqref="N51:O51" xr:uid="{61DE98A2-6E5F-482E-8309-FA1A5E39BD8D}">
      <formula1>311.21</formula1>
    </dataValidation>
    <dataValidation type="decimal" operator="lessThanOrEqual" allowBlank="1" showInputMessage="1" showErrorMessage="1" sqref="N52:O52" xr:uid="{E7E95CD5-E4A9-423D-88A0-936282B91850}">
      <formula1>661.16</formula1>
    </dataValidation>
    <dataValidation type="decimal" operator="lessThanOrEqual" allowBlank="1" showInputMessage="1" showErrorMessage="1" sqref="N55:O55" xr:uid="{5F545C70-C63A-4D6A-A349-C04C172275A0}">
      <formula1>8.55</formula1>
    </dataValidation>
    <dataValidation type="decimal" operator="lessThanOrEqual" allowBlank="1" showInputMessage="1" showErrorMessage="1" sqref="N56:O56" xr:uid="{6D925885-25E3-4B92-832A-1AFE9D38AB09}">
      <formula1>14.78</formula1>
    </dataValidation>
    <dataValidation type="decimal" operator="lessThanOrEqual" allowBlank="1" showInputMessage="1" showErrorMessage="1" sqref="N59:O59" xr:uid="{DB1675BE-82C3-4FCB-9600-C431151D3F60}">
      <formula1>557.67</formula1>
    </dataValidation>
    <dataValidation type="decimal" operator="lessThanOrEqual" allowBlank="1" showInputMessage="1" showErrorMessage="1" sqref="N60:O60" xr:uid="{9A05D4C0-0A3F-4C25-87C6-F4E1028BF6CA}">
      <formula1>355.47</formula1>
    </dataValidation>
    <dataValidation type="decimal" operator="lessThanOrEqual" allowBlank="1" showInputMessage="1" showErrorMessage="1" sqref="N61:O61" xr:uid="{30D4B014-C357-4CC7-A7D5-5AFC585BFA98}">
      <formula1>304.89</formula1>
    </dataValidation>
    <dataValidation type="decimal" operator="lessThanOrEqual" allowBlank="1" showInputMessage="1" showErrorMessage="1" sqref="N62:O62" xr:uid="{F2F4CE5E-2090-4EAF-ABF9-7663F3EF1B45}">
      <formula1>50.04</formula1>
    </dataValidation>
    <dataValidation type="decimal" operator="lessThanOrEqual" allowBlank="1" showInputMessage="1" showErrorMessage="1" sqref="N63:O63" xr:uid="{A91EA8A0-9B8B-4AF6-9736-15AAF55223C1}">
      <formula1>139.94</formula1>
    </dataValidation>
    <dataValidation type="decimal" operator="lessThanOrEqual" allowBlank="1" showInputMessage="1" showErrorMessage="1" sqref="N64:O64" xr:uid="{EEF307EA-B3B7-45BE-9198-9F3F85592A75}">
      <formula1>19.1</formula1>
    </dataValidation>
    <dataValidation type="decimal" operator="lessThanOrEqual" allowBlank="1" showInputMessage="1" showErrorMessage="1" sqref="N65:O65" xr:uid="{40D37BEE-311D-4FA7-9238-1C401462C65A}">
      <formula1>403.57</formula1>
    </dataValidation>
    <dataValidation type="decimal" operator="lessThanOrEqual" allowBlank="1" showInputMessage="1" showErrorMessage="1" sqref="N66:O66" xr:uid="{D5D26027-A3C4-4381-9232-52863F5C3AC7}">
      <formula1>162.63</formula1>
    </dataValidation>
    <dataValidation type="decimal" operator="lessThanOrEqual" allowBlank="1" showInputMessage="1" showErrorMessage="1" sqref="N67:O67" xr:uid="{EA1BA819-BF94-4D86-83F8-E79C81BEF3FF}">
      <formula1>175.82</formula1>
    </dataValidation>
    <dataValidation type="decimal" operator="lessThanOrEqual" allowBlank="1" showInputMessage="1" showErrorMessage="1" sqref="N68:O68" xr:uid="{D444CCBE-7D97-4C27-8A06-2B410616A17E}">
      <formula1>48.24</formula1>
    </dataValidation>
    <dataValidation type="decimal" operator="lessThanOrEqual" allowBlank="1" showInputMessage="1" showErrorMessage="1" sqref="N69:O69" xr:uid="{AAFF918C-AD22-478F-B38A-63C4E6888154}">
      <formula1>499.05</formula1>
    </dataValidation>
    <dataValidation type="decimal" operator="lessThanOrEqual" allowBlank="1" showInputMessage="1" showErrorMessage="1" sqref="N70:O70" xr:uid="{FCBC1783-18A1-4865-9FEF-577F32508406}">
      <formula1>149.57</formula1>
    </dataValidation>
    <dataValidation type="decimal" operator="lessThanOrEqual" allowBlank="1" showInputMessage="1" showErrorMessage="1" sqref="N71:O71" xr:uid="{783899FB-0238-4ABE-8EBD-5A8DE9831BA7}">
      <formula1>499.34</formula1>
    </dataValidation>
    <dataValidation type="decimal" operator="lessThanOrEqual" allowBlank="1" showInputMessage="1" showErrorMessage="1" sqref="N72:O72" xr:uid="{069EF724-9F86-4649-AD0E-4093BA41AFCB}">
      <formula1>565.52</formula1>
    </dataValidation>
    <dataValidation type="decimal" operator="lessThanOrEqual" allowBlank="1" showInputMessage="1" showErrorMessage="1" sqref="N73:O73" xr:uid="{C6FCB732-4E0B-4507-BA51-FFE8F5E15442}">
      <formula1>125.2</formula1>
    </dataValidation>
    <dataValidation type="decimal" operator="lessThanOrEqual" allowBlank="1" showInputMessage="1" showErrorMessage="1" sqref="N74:O74" xr:uid="{1440264E-2D8E-4699-B35F-693EA30B2F17}">
      <formula1>56.5</formula1>
    </dataValidation>
    <dataValidation type="decimal" operator="lessThanOrEqual" allowBlank="1" showInputMessage="1" showErrorMessage="1" sqref="N77:O77" xr:uid="{226E37AD-8FE5-4650-B6BF-085E1F58E058}">
      <formula1>40.74</formula1>
    </dataValidation>
  </dataValidations>
  <printOptions horizontalCentered="1"/>
  <pageMargins left="0.47244094488188981" right="0.51181102362204722" top="0.59055118110236227" bottom="0.62992125984251968" header="0.31496062992125984" footer="0.31496062992125984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7B461-57C3-4B00-8C1D-1E65BC1D002E}">
  <sheetPr codeName="Planilha9">
    <tabColor rgb="FF0070C0"/>
  </sheetPr>
  <dimension ref="A1:W28"/>
  <sheetViews>
    <sheetView view="pageBreakPreview" zoomScale="85" zoomScaleNormal="70" zoomScaleSheetLayoutView="85" zoomScalePageLayoutView="70" workbookViewId="0">
      <selection sqref="A1:U2"/>
    </sheetView>
  </sheetViews>
  <sheetFormatPr defaultRowHeight="15" x14ac:dyDescent="0.25"/>
  <cols>
    <col min="1" max="7" width="7.7109375" customWidth="1"/>
    <col min="8" max="8" width="13.28515625" customWidth="1"/>
    <col min="9" max="17" width="7.7109375" customWidth="1"/>
    <col min="18" max="18" width="9.140625" customWidth="1"/>
    <col min="19" max="19" width="7.7109375" customWidth="1"/>
    <col min="20" max="20" width="6.7109375" customWidth="1"/>
    <col min="21" max="21" width="7.7109375" customWidth="1"/>
  </cols>
  <sheetData>
    <row r="1" spans="1:23" ht="15" customHeight="1" x14ac:dyDescent="0.25">
      <c r="A1" s="226" t="s">
        <v>147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8"/>
    </row>
    <row r="2" spans="1:23" ht="15" customHeight="1" thickBot="1" x14ac:dyDescent="0.3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1"/>
    </row>
    <row r="3" spans="1:23" ht="5.25" customHeight="1" thickBot="1" x14ac:dyDescent="0.3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3" s="8" customFormat="1" ht="15" customHeight="1" x14ac:dyDescent="0.25">
      <c r="A4" s="105"/>
      <c r="B4" s="10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150"/>
      <c r="T4" s="150"/>
      <c r="U4" s="151"/>
      <c r="V4"/>
      <c r="W4"/>
    </row>
    <row r="5" spans="1:23" s="8" customFormat="1" ht="15" customHeight="1" x14ac:dyDescent="0.25">
      <c r="A5" s="106"/>
      <c r="B5" s="78" t="s">
        <v>229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 t="s">
        <v>230</v>
      </c>
      <c r="P5" s="80"/>
      <c r="Q5" s="80"/>
      <c r="R5" s="81"/>
      <c r="S5" s="152"/>
      <c r="T5" s="152"/>
      <c r="U5" s="153"/>
      <c r="V5"/>
      <c r="W5"/>
    </row>
    <row r="6" spans="1:23" s="8" customFormat="1" ht="15" customHeight="1" x14ac:dyDescent="0.25">
      <c r="A6" s="106"/>
      <c r="B6" s="82" t="s">
        <v>231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235</v>
      </c>
      <c r="P6" s="83"/>
      <c r="Q6" s="83"/>
      <c r="R6" s="84"/>
      <c r="S6" s="152"/>
      <c r="T6" s="152"/>
      <c r="U6" s="153"/>
      <c r="V6"/>
      <c r="W6"/>
    </row>
    <row r="7" spans="1:23" s="8" customFormat="1" ht="15" customHeight="1" x14ac:dyDescent="0.25">
      <c r="A7" s="106"/>
      <c r="B7" s="82" t="s">
        <v>232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5" t="s">
        <v>233</v>
      </c>
      <c r="P7" s="85"/>
      <c r="Q7" s="85"/>
      <c r="R7" s="86"/>
      <c r="S7" s="152"/>
      <c r="T7" s="152"/>
      <c r="U7" s="153"/>
      <c r="V7"/>
      <c r="W7"/>
    </row>
    <row r="8" spans="1:23" s="8" customFormat="1" ht="15" customHeight="1" thickBot="1" x14ac:dyDescent="0.3">
      <c r="A8" s="106"/>
      <c r="B8" s="82" t="s">
        <v>236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 t="s">
        <v>234</v>
      </c>
      <c r="P8" s="83"/>
      <c r="Q8" s="83"/>
      <c r="R8" s="84"/>
      <c r="S8" s="152"/>
      <c r="T8" s="152"/>
      <c r="U8" s="153"/>
      <c r="V8"/>
      <c r="W8"/>
    </row>
    <row r="9" spans="1:23" s="8" customFormat="1" ht="15" customHeight="1" x14ac:dyDescent="0.3">
      <c r="A9" s="106"/>
      <c r="B9" s="172" t="s">
        <v>239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152"/>
      <c r="T9" s="152"/>
      <c r="U9" s="153"/>
      <c r="V9"/>
      <c r="W9"/>
    </row>
    <row r="10" spans="1:23" s="8" customFormat="1" ht="15" customHeight="1" x14ac:dyDescent="0.25">
      <c r="A10" s="106"/>
      <c r="B10" s="78" t="s">
        <v>240</v>
      </c>
      <c r="C10" s="79"/>
      <c r="D10" s="175" t="str">
        <f>Planilha!D10</f>
        <v>EMPRESA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6"/>
      <c r="S10" s="152"/>
      <c r="T10" s="152"/>
      <c r="U10" s="153"/>
      <c r="V10"/>
      <c r="W10"/>
    </row>
    <row r="11" spans="1:23" s="8" customFormat="1" ht="15" customHeight="1" x14ac:dyDescent="0.25">
      <c r="A11" s="106"/>
      <c r="B11" s="42" t="s">
        <v>242</v>
      </c>
      <c r="C11" s="177" t="str">
        <f>Planilha!C11</f>
        <v>00.000.000/0000-00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52"/>
      <c r="T11" s="152"/>
      <c r="U11" s="153"/>
      <c r="V11"/>
      <c r="W11"/>
    </row>
    <row r="12" spans="1:23" s="8" customFormat="1" ht="15" customHeight="1" thickBot="1" x14ac:dyDescent="0.3">
      <c r="A12" s="106"/>
      <c r="B12" s="179" t="s">
        <v>3</v>
      </c>
      <c r="C12" s="180"/>
      <c r="D12" s="181" t="str">
        <f>Planilha!D12</f>
        <v>RUA, N°, BAIRRO - CIDADE/ESTADO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52"/>
      <c r="T12" s="152"/>
      <c r="U12" s="153"/>
      <c r="V12"/>
      <c r="W12"/>
    </row>
    <row r="13" spans="1:23" ht="5.25" customHeight="1" thickBot="1" x14ac:dyDescent="0.3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</row>
    <row r="14" spans="1:23" ht="16.5" customHeight="1" x14ac:dyDescent="0.25">
      <c r="A14" s="212" t="s">
        <v>5</v>
      </c>
      <c r="B14" s="192" t="s">
        <v>7</v>
      </c>
      <c r="C14" s="192"/>
      <c r="D14" s="192"/>
      <c r="E14" s="192"/>
      <c r="F14" s="192"/>
      <c r="G14" s="192"/>
      <c r="H14" s="192"/>
      <c r="I14" s="192"/>
      <c r="J14" s="192" t="s">
        <v>41</v>
      </c>
      <c r="K14" s="192"/>
      <c r="L14" s="192"/>
      <c r="M14" s="192"/>
      <c r="N14" s="192"/>
      <c r="O14" s="192"/>
      <c r="P14" s="192"/>
      <c r="Q14" s="192"/>
      <c r="R14" s="192"/>
      <c r="S14" s="203" t="s">
        <v>28</v>
      </c>
      <c r="T14" s="203"/>
      <c r="U14" s="204"/>
    </row>
    <row r="15" spans="1:23" ht="16.5" customHeight="1" x14ac:dyDescent="0.25">
      <c r="A15" s="213"/>
      <c r="B15" s="193"/>
      <c r="C15" s="193"/>
      <c r="D15" s="193"/>
      <c r="E15" s="193"/>
      <c r="F15" s="193"/>
      <c r="G15" s="193"/>
      <c r="H15" s="193"/>
      <c r="I15" s="193"/>
      <c r="J15" s="193">
        <v>1</v>
      </c>
      <c r="K15" s="193"/>
      <c r="L15" s="193"/>
      <c r="M15" s="193">
        <v>2</v>
      </c>
      <c r="N15" s="193"/>
      <c r="O15" s="193"/>
      <c r="P15" s="193">
        <v>3</v>
      </c>
      <c r="Q15" s="193"/>
      <c r="R15" s="193"/>
      <c r="S15" s="205"/>
      <c r="T15" s="205"/>
      <c r="U15" s="206"/>
    </row>
    <row r="16" spans="1:23" ht="15" customHeight="1" x14ac:dyDescent="0.25">
      <c r="A16" s="6" t="s">
        <v>15</v>
      </c>
      <c r="B16" s="211" t="s">
        <v>159</v>
      </c>
      <c r="C16" s="211"/>
      <c r="D16" s="211"/>
      <c r="E16" s="211"/>
      <c r="F16" s="211"/>
      <c r="G16" s="211"/>
      <c r="H16" s="211"/>
      <c r="I16" s="211"/>
      <c r="J16" s="214">
        <f>$S$16/2</f>
        <v>0</v>
      </c>
      <c r="K16" s="214"/>
      <c r="L16" s="214"/>
      <c r="M16" s="214">
        <f>$S$16/2</f>
        <v>0</v>
      </c>
      <c r="N16" s="214"/>
      <c r="O16" s="214"/>
      <c r="P16" s="194" t="s">
        <v>109</v>
      </c>
      <c r="Q16" s="194"/>
      <c r="R16" s="194"/>
      <c r="S16" s="194">
        <f>Planilha!T15</f>
        <v>0</v>
      </c>
      <c r="T16" s="194"/>
      <c r="U16" s="195"/>
    </row>
    <row r="17" spans="1:21" ht="15" customHeight="1" x14ac:dyDescent="0.25">
      <c r="A17" s="6" t="s">
        <v>16</v>
      </c>
      <c r="B17" s="211" t="s">
        <v>160</v>
      </c>
      <c r="C17" s="211"/>
      <c r="D17" s="211"/>
      <c r="E17" s="211"/>
      <c r="F17" s="211"/>
      <c r="G17" s="211"/>
      <c r="H17" s="211"/>
      <c r="I17" s="211"/>
      <c r="J17" s="214">
        <f>$S$17/2</f>
        <v>0</v>
      </c>
      <c r="K17" s="214"/>
      <c r="L17" s="214"/>
      <c r="M17" s="214">
        <f>$S$17/2</f>
        <v>0</v>
      </c>
      <c r="N17" s="214"/>
      <c r="O17" s="214"/>
      <c r="P17" s="194" t="s">
        <v>109</v>
      </c>
      <c r="Q17" s="194"/>
      <c r="R17" s="194"/>
      <c r="S17" s="194">
        <f>Planilha!T20</f>
        <v>0</v>
      </c>
      <c r="T17" s="194"/>
      <c r="U17" s="195"/>
    </row>
    <row r="18" spans="1:21" ht="15" customHeight="1" x14ac:dyDescent="0.25">
      <c r="A18" s="6" t="s">
        <v>17</v>
      </c>
      <c r="B18" s="211" t="s">
        <v>188</v>
      </c>
      <c r="C18" s="211"/>
      <c r="D18" s="211"/>
      <c r="E18" s="211"/>
      <c r="F18" s="211"/>
      <c r="G18" s="211"/>
      <c r="H18" s="211"/>
      <c r="I18" s="211"/>
      <c r="J18" s="214" t="s">
        <v>109</v>
      </c>
      <c r="K18" s="214"/>
      <c r="L18" s="214"/>
      <c r="M18" s="194">
        <f>$S$18/2</f>
        <v>0</v>
      </c>
      <c r="N18" s="194"/>
      <c r="O18" s="194"/>
      <c r="P18" s="194">
        <f>$S$18/2</f>
        <v>0</v>
      </c>
      <c r="Q18" s="194"/>
      <c r="R18" s="194"/>
      <c r="S18" s="194">
        <f>Planilha!T25</f>
        <v>0</v>
      </c>
      <c r="T18" s="194"/>
      <c r="U18" s="195"/>
    </row>
    <row r="19" spans="1:21" ht="15" customHeight="1" x14ac:dyDescent="0.25">
      <c r="A19" s="6" t="s">
        <v>19</v>
      </c>
      <c r="B19" s="211" t="s">
        <v>208</v>
      </c>
      <c r="C19" s="211"/>
      <c r="D19" s="211"/>
      <c r="E19" s="211"/>
      <c r="F19" s="211"/>
      <c r="G19" s="211"/>
      <c r="H19" s="211"/>
      <c r="I19" s="211"/>
      <c r="J19" s="214">
        <f>$S$19/2</f>
        <v>0</v>
      </c>
      <c r="K19" s="214"/>
      <c r="L19" s="214"/>
      <c r="M19" s="214">
        <f>$S$19/2</f>
        <v>0</v>
      </c>
      <c r="N19" s="214"/>
      <c r="O19" s="214"/>
      <c r="P19" s="194" t="s">
        <v>109</v>
      </c>
      <c r="Q19" s="194"/>
      <c r="R19" s="194"/>
      <c r="S19" s="194">
        <f>Planilha!T32</f>
        <v>0</v>
      </c>
      <c r="T19" s="194"/>
      <c r="U19" s="195"/>
    </row>
    <row r="20" spans="1:21" ht="15" customHeight="1" x14ac:dyDescent="0.25">
      <c r="A20" s="6" t="s">
        <v>20</v>
      </c>
      <c r="B20" s="211" t="s">
        <v>164</v>
      </c>
      <c r="C20" s="211"/>
      <c r="D20" s="211"/>
      <c r="E20" s="211"/>
      <c r="F20" s="211"/>
      <c r="G20" s="211"/>
      <c r="H20" s="211"/>
      <c r="I20" s="211"/>
      <c r="J20" s="214" t="s">
        <v>109</v>
      </c>
      <c r="K20" s="214"/>
      <c r="L20" s="214"/>
      <c r="M20" s="194">
        <f>$S$20/2</f>
        <v>0</v>
      </c>
      <c r="N20" s="194"/>
      <c r="O20" s="194"/>
      <c r="P20" s="194">
        <f>$S$20/2</f>
        <v>0</v>
      </c>
      <c r="Q20" s="194"/>
      <c r="R20" s="194"/>
      <c r="S20" s="194">
        <f>Planilha!T37</f>
        <v>0</v>
      </c>
      <c r="T20" s="194"/>
      <c r="U20" s="195"/>
    </row>
    <row r="21" spans="1:21" ht="15" customHeight="1" x14ac:dyDescent="0.25">
      <c r="A21" s="6" t="s">
        <v>21</v>
      </c>
      <c r="B21" s="211" t="s">
        <v>161</v>
      </c>
      <c r="C21" s="211"/>
      <c r="D21" s="211"/>
      <c r="E21" s="211"/>
      <c r="F21" s="211"/>
      <c r="G21" s="211"/>
      <c r="H21" s="211"/>
      <c r="I21" s="211"/>
      <c r="J21" s="214" t="s">
        <v>109</v>
      </c>
      <c r="K21" s="214"/>
      <c r="L21" s="214"/>
      <c r="M21" s="194" t="s">
        <v>109</v>
      </c>
      <c r="N21" s="194"/>
      <c r="O21" s="194"/>
      <c r="P21" s="194">
        <f>S21</f>
        <v>0</v>
      </c>
      <c r="Q21" s="194"/>
      <c r="R21" s="194"/>
      <c r="S21" s="194">
        <f>Planilha!T54</f>
        <v>0</v>
      </c>
      <c r="T21" s="194"/>
      <c r="U21" s="195"/>
    </row>
    <row r="22" spans="1:21" ht="15" customHeight="1" x14ac:dyDescent="0.25">
      <c r="A22" s="6" t="s">
        <v>24</v>
      </c>
      <c r="B22" s="211" t="s">
        <v>162</v>
      </c>
      <c r="C22" s="211"/>
      <c r="D22" s="211"/>
      <c r="E22" s="211"/>
      <c r="F22" s="211"/>
      <c r="G22" s="211"/>
      <c r="H22" s="211"/>
      <c r="I22" s="211"/>
      <c r="J22" s="214">
        <f>$S$22/2</f>
        <v>0</v>
      </c>
      <c r="K22" s="214"/>
      <c r="L22" s="214"/>
      <c r="M22" s="214">
        <f>$S$22/2</f>
        <v>0</v>
      </c>
      <c r="N22" s="214"/>
      <c r="O22" s="214"/>
      <c r="P22" s="194" t="s">
        <v>109</v>
      </c>
      <c r="Q22" s="194"/>
      <c r="R22" s="194"/>
      <c r="S22" s="194">
        <f>Planilha!T58</f>
        <v>0</v>
      </c>
      <c r="T22" s="194"/>
      <c r="U22" s="195"/>
    </row>
    <row r="23" spans="1:21" ht="15" customHeight="1" x14ac:dyDescent="0.25">
      <c r="A23" s="6" t="s">
        <v>153</v>
      </c>
      <c r="B23" s="211" t="s">
        <v>163</v>
      </c>
      <c r="C23" s="211"/>
      <c r="D23" s="211"/>
      <c r="E23" s="211"/>
      <c r="F23" s="211"/>
      <c r="G23" s="211"/>
      <c r="H23" s="211"/>
      <c r="I23" s="211"/>
      <c r="J23" s="194" t="s">
        <v>109</v>
      </c>
      <c r="K23" s="194"/>
      <c r="L23" s="194"/>
      <c r="M23" s="194" t="s">
        <v>109</v>
      </c>
      <c r="N23" s="194"/>
      <c r="O23" s="194"/>
      <c r="P23" s="194">
        <f>S23</f>
        <v>0</v>
      </c>
      <c r="Q23" s="194"/>
      <c r="R23" s="194"/>
      <c r="S23" s="194">
        <f>Planilha!T76</f>
        <v>0</v>
      </c>
      <c r="T23" s="194"/>
      <c r="U23" s="195"/>
    </row>
    <row r="24" spans="1:21" ht="16.5" thickBot="1" x14ac:dyDescent="0.35">
      <c r="A24" s="219" t="s">
        <v>28</v>
      </c>
      <c r="B24" s="220"/>
      <c r="C24" s="220"/>
      <c r="D24" s="220"/>
      <c r="E24" s="220"/>
      <c r="F24" s="220"/>
      <c r="G24" s="220"/>
      <c r="H24" s="220"/>
      <c r="I24" s="220"/>
      <c r="J24" s="215">
        <f>SUM(J16:L23)</f>
        <v>0</v>
      </c>
      <c r="K24" s="215"/>
      <c r="L24" s="215"/>
      <c r="M24" s="215">
        <f t="shared" ref="M24" si="0">SUM(M16:O23)</f>
        <v>0</v>
      </c>
      <c r="N24" s="215"/>
      <c r="O24" s="215"/>
      <c r="P24" s="215">
        <f t="shared" ref="P24" si="1">SUM(P16:R23)</f>
        <v>0</v>
      </c>
      <c r="Q24" s="215"/>
      <c r="R24" s="215"/>
      <c r="S24" s="196">
        <f>SUM(S16:U23)</f>
        <v>0</v>
      </c>
      <c r="T24" s="196"/>
      <c r="U24" s="197"/>
    </row>
    <row r="25" spans="1:21" ht="15.75" x14ac:dyDescent="0.3">
      <c r="A25" s="221" t="s">
        <v>27</v>
      </c>
      <c r="B25" s="222"/>
      <c r="C25" s="222"/>
      <c r="D25" s="222"/>
      <c r="E25" s="222"/>
      <c r="F25" s="222"/>
      <c r="G25" s="222"/>
      <c r="H25" s="222"/>
      <c r="I25" s="222"/>
      <c r="J25" s="198" t="e">
        <f>J24/$S$24</f>
        <v>#DIV/0!</v>
      </c>
      <c r="K25" s="198"/>
      <c r="L25" s="198"/>
      <c r="M25" s="198" t="e">
        <f t="shared" ref="M25" si="2">M24/$S$24</f>
        <v>#DIV/0!</v>
      </c>
      <c r="N25" s="198"/>
      <c r="O25" s="198"/>
      <c r="P25" s="198" t="e">
        <f t="shared" ref="P25" si="3">P24/$S$24</f>
        <v>#DIV/0!</v>
      </c>
      <c r="Q25" s="198"/>
      <c r="R25" s="198"/>
      <c r="S25" s="198" t="e">
        <f>SUM(J25:R25)</f>
        <v>#DIV/0!</v>
      </c>
      <c r="T25" s="198"/>
      <c r="U25" s="199"/>
    </row>
    <row r="26" spans="1:21" ht="15.75" x14ac:dyDescent="0.3">
      <c r="A26" s="217" t="s">
        <v>39</v>
      </c>
      <c r="B26" s="218"/>
      <c r="C26" s="218"/>
      <c r="D26" s="218"/>
      <c r="E26" s="218"/>
      <c r="F26" s="218"/>
      <c r="G26" s="218"/>
      <c r="H26" s="218"/>
      <c r="I26" s="218"/>
      <c r="J26" s="194">
        <f>J24</f>
        <v>0</v>
      </c>
      <c r="K26" s="194"/>
      <c r="L26" s="194"/>
      <c r="M26" s="194">
        <f>M24+J26</f>
        <v>0</v>
      </c>
      <c r="N26" s="194"/>
      <c r="O26" s="194"/>
      <c r="P26" s="194">
        <f>P24+M26</f>
        <v>0</v>
      </c>
      <c r="Q26" s="194"/>
      <c r="R26" s="194"/>
      <c r="S26" s="200" t="s">
        <v>109</v>
      </c>
      <c r="T26" s="201"/>
      <c r="U26" s="202"/>
    </row>
    <row r="27" spans="1:21" ht="16.5" thickBot="1" x14ac:dyDescent="0.35">
      <c r="A27" s="219" t="s">
        <v>40</v>
      </c>
      <c r="B27" s="220"/>
      <c r="C27" s="220"/>
      <c r="D27" s="220"/>
      <c r="E27" s="220"/>
      <c r="F27" s="220"/>
      <c r="G27" s="220"/>
      <c r="H27" s="220"/>
      <c r="I27" s="220"/>
      <c r="J27" s="216" t="e">
        <f>J25</f>
        <v>#DIV/0!</v>
      </c>
      <c r="K27" s="216"/>
      <c r="L27" s="216"/>
      <c r="M27" s="216" t="e">
        <f>M25+J27</f>
        <v>#DIV/0!</v>
      </c>
      <c r="N27" s="216"/>
      <c r="O27" s="216"/>
      <c r="P27" s="216" t="e">
        <f>P25+M27</f>
        <v>#DIV/0!</v>
      </c>
      <c r="Q27" s="216"/>
      <c r="R27" s="216"/>
      <c r="S27" s="190" t="s">
        <v>109</v>
      </c>
      <c r="T27" s="190"/>
      <c r="U27" s="191"/>
    </row>
    <row r="28" spans="1:21" ht="5.25" customHeight="1" thickBot="1" x14ac:dyDescent="0.3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209"/>
      <c r="U28" s="210"/>
    </row>
  </sheetData>
  <sheetProtection algorithmName="SHA-512" hashValue="LsvAXeBYagSC8JJwqJqSUzwh866jiXrXm0IsNxhFV1qHXLId+UMi51HUkvc2S5zF9LcTwHHkX36Y2/bfYIkZ9g==" saltValue="usCztg3j6nPEBMBEskrP+A==" spinCount="100000" sheet="1" selectLockedCells="1" selectUnlockedCells="1"/>
  <mergeCells count="88">
    <mergeCell ref="C11:R11"/>
    <mergeCell ref="B12:C12"/>
    <mergeCell ref="D12:R12"/>
    <mergeCell ref="B8:N8"/>
    <mergeCell ref="O8:R8"/>
    <mergeCell ref="A1:U2"/>
    <mergeCell ref="A3:U3"/>
    <mergeCell ref="A4:A12"/>
    <mergeCell ref="B4:R4"/>
    <mergeCell ref="S4:U12"/>
    <mergeCell ref="B5:N5"/>
    <mergeCell ref="O5:R5"/>
    <mergeCell ref="B6:N6"/>
    <mergeCell ref="O6:R6"/>
    <mergeCell ref="B7:N7"/>
    <mergeCell ref="O7:R7"/>
    <mergeCell ref="B9:R9"/>
    <mergeCell ref="B10:C10"/>
    <mergeCell ref="D10:R10"/>
    <mergeCell ref="A13:U13"/>
    <mergeCell ref="P25:R25"/>
    <mergeCell ref="P26:R26"/>
    <mergeCell ref="J18:L18"/>
    <mergeCell ref="J19:L19"/>
    <mergeCell ref="J20:L20"/>
    <mergeCell ref="B18:I18"/>
    <mergeCell ref="B19:I19"/>
    <mergeCell ref="B20:I20"/>
    <mergeCell ref="M15:O15"/>
    <mergeCell ref="M18:O18"/>
    <mergeCell ref="M19:O19"/>
    <mergeCell ref="M20:O20"/>
    <mergeCell ref="J25:L25"/>
    <mergeCell ref="S21:U21"/>
    <mergeCell ref="S22:U22"/>
    <mergeCell ref="P27:R27"/>
    <mergeCell ref="J24:L24"/>
    <mergeCell ref="B22:I22"/>
    <mergeCell ref="B23:I23"/>
    <mergeCell ref="J22:L22"/>
    <mergeCell ref="J23:L23"/>
    <mergeCell ref="A26:I26"/>
    <mergeCell ref="A27:I27"/>
    <mergeCell ref="A25:I25"/>
    <mergeCell ref="A24:I24"/>
    <mergeCell ref="J26:L26"/>
    <mergeCell ref="M24:O24"/>
    <mergeCell ref="J27:L27"/>
    <mergeCell ref="M25:O25"/>
    <mergeCell ref="M26:O26"/>
    <mergeCell ref="M27:O27"/>
    <mergeCell ref="A28:U28"/>
    <mergeCell ref="B16:I16"/>
    <mergeCell ref="B17:I17"/>
    <mergeCell ref="B21:I21"/>
    <mergeCell ref="A14:A15"/>
    <mergeCell ref="B14:I15"/>
    <mergeCell ref="M22:O22"/>
    <mergeCell ref="M23:O23"/>
    <mergeCell ref="J15:L15"/>
    <mergeCell ref="J16:L16"/>
    <mergeCell ref="J17:L17"/>
    <mergeCell ref="J21:L21"/>
    <mergeCell ref="M16:O16"/>
    <mergeCell ref="M17:O17"/>
    <mergeCell ref="M21:O21"/>
    <mergeCell ref="P24:R24"/>
    <mergeCell ref="P23:R23"/>
    <mergeCell ref="P16:R16"/>
    <mergeCell ref="P17:R17"/>
    <mergeCell ref="P21:R21"/>
    <mergeCell ref="P22:R22"/>
    <mergeCell ref="S27:U27"/>
    <mergeCell ref="J14:R14"/>
    <mergeCell ref="P15:R15"/>
    <mergeCell ref="P18:R18"/>
    <mergeCell ref="P19:R19"/>
    <mergeCell ref="P20:R20"/>
    <mergeCell ref="S18:U18"/>
    <mergeCell ref="S19:U19"/>
    <mergeCell ref="S20:U20"/>
    <mergeCell ref="S23:U23"/>
    <mergeCell ref="S24:U24"/>
    <mergeCell ref="S25:U25"/>
    <mergeCell ref="S26:U26"/>
    <mergeCell ref="S14:U15"/>
    <mergeCell ref="S16:U16"/>
    <mergeCell ref="S17:U17"/>
  </mergeCells>
  <phoneticPr fontId="13" type="noConversion"/>
  <printOptions horizontalCentered="1"/>
  <pageMargins left="0.51181102362204722" right="0.51181102362204722" top="0.59055118110236227" bottom="0.78740157480314965" header="0.31496062992125984" footer="0.31496062992125984"/>
  <pageSetup paperSize="9" scale="5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C284-80EB-4A3E-A869-044889753E66}">
  <sheetPr codeName="Planilha6">
    <tabColor rgb="FF0070C0"/>
  </sheetPr>
  <dimension ref="A1:U57"/>
  <sheetViews>
    <sheetView showGridLines="0" view="pageBreakPreview" zoomScale="85" zoomScaleNormal="100" zoomScaleSheetLayoutView="85" zoomScalePageLayoutView="70" workbookViewId="0">
      <selection activeCell="O5" sqref="O5:R5"/>
    </sheetView>
  </sheetViews>
  <sheetFormatPr defaultColWidth="9.140625" defaultRowHeight="15" x14ac:dyDescent="0.25"/>
  <cols>
    <col min="1" max="7" width="7.7109375" style="8" customWidth="1"/>
    <col min="8" max="8" width="13.28515625" style="8" customWidth="1"/>
    <col min="9" max="14" width="7.7109375" style="8" customWidth="1"/>
    <col min="15" max="16" width="8.7109375" style="8" customWidth="1"/>
    <col min="17" max="17" width="7.7109375" style="8" customWidth="1"/>
    <col min="18" max="18" width="9.140625" style="8" customWidth="1"/>
    <col min="19" max="19" width="7.7109375" style="8" customWidth="1"/>
    <col min="20" max="20" width="5.28515625" style="8" customWidth="1"/>
    <col min="21" max="21" width="7.7109375" style="8" customWidth="1"/>
    <col min="22" max="16384" width="9.140625" style="8"/>
  </cols>
  <sheetData>
    <row r="1" spans="1:21" ht="30" customHeight="1" x14ac:dyDescent="0.25">
      <c r="A1" s="226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8"/>
    </row>
    <row r="2" spans="1:21" ht="30" customHeight="1" thickBot="1" x14ac:dyDescent="0.55000000000000004">
      <c r="A2" s="263" t="s">
        <v>30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5"/>
    </row>
    <row r="3" spans="1:21" ht="5.25" customHeight="1" thickBot="1" x14ac:dyDescent="0.3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1" ht="15" customHeight="1" x14ac:dyDescent="0.25">
      <c r="A4" s="105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0"/>
      <c r="T4" s="150"/>
      <c r="U4" s="151"/>
    </row>
    <row r="5" spans="1:21" ht="15" customHeight="1" x14ac:dyDescent="0.25">
      <c r="A5" s="106"/>
      <c r="B5" s="79" t="s">
        <v>229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 t="s">
        <v>230</v>
      </c>
      <c r="P5" s="80"/>
      <c r="Q5" s="80"/>
      <c r="R5" s="80"/>
      <c r="S5" s="152"/>
      <c r="T5" s="152"/>
      <c r="U5" s="153"/>
    </row>
    <row r="6" spans="1:21" ht="15" customHeight="1" x14ac:dyDescent="0.25">
      <c r="A6" s="106"/>
      <c r="B6" s="83" t="s">
        <v>231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235</v>
      </c>
      <c r="P6" s="83"/>
      <c r="Q6" s="83"/>
      <c r="R6" s="83"/>
      <c r="S6" s="152"/>
      <c r="T6" s="152"/>
      <c r="U6" s="153"/>
    </row>
    <row r="7" spans="1:21" ht="15" customHeight="1" x14ac:dyDescent="0.25">
      <c r="A7" s="106"/>
      <c r="B7" s="83" t="s">
        <v>232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5" t="s">
        <v>233</v>
      </c>
      <c r="P7" s="85"/>
      <c r="Q7" s="85"/>
      <c r="R7" s="85"/>
      <c r="S7" s="152"/>
      <c r="T7" s="152"/>
      <c r="U7" s="153"/>
    </row>
    <row r="8" spans="1:21" ht="15" customHeight="1" x14ac:dyDescent="0.25">
      <c r="A8" s="106"/>
      <c r="B8" s="83" t="s">
        <v>236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 t="s">
        <v>234</v>
      </c>
      <c r="P8" s="83"/>
      <c r="Q8" s="83"/>
      <c r="R8" s="83"/>
      <c r="S8" s="152"/>
      <c r="T8" s="152"/>
      <c r="U8" s="153"/>
    </row>
    <row r="9" spans="1:21" ht="15" customHeight="1" x14ac:dyDescent="0.25">
      <c r="A9" s="106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152"/>
      <c r="T9" s="152"/>
      <c r="U9" s="153"/>
    </row>
    <row r="10" spans="1:21" ht="15" customHeight="1" x14ac:dyDescent="0.25">
      <c r="A10" s="106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152"/>
      <c r="T10" s="152"/>
      <c r="U10" s="153"/>
    </row>
    <row r="11" spans="1:21" ht="15" customHeight="1" thickBot="1" x14ac:dyDescent="0.3">
      <c r="A11" s="266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7"/>
      <c r="T11" s="267"/>
      <c r="U11" s="268"/>
    </row>
    <row r="12" spans="1:21" ht="5.25" customHeight="1" thickBot="1" x14ac:dyDescent="0.3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</row>
    <row r="13" spans="1:21" ht="16.5" x14ac:dyDescent="0.3">
      <c r="A13" s="261"/>
      <c r="B13" s="254"/>
      <c r="C13" s="254"/>
      <c r="D13" s="254"/>
      <c r="E13" s="254"/>
      <c r="F13" s="262"/>
      <c r="G13" s="244" t="s">
        <v>31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53"/>
      <c r="R13" s="254"/>
      <c r="S13" s="254"/>
      <c r="T13" s="254"/>
      <c r="U13" s="255"/>
    </row>
    <row r="14" spans="1:21" ht="5.25" customHeight="1" x14ac:dyDescent="0.25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3"/>
    </row>
    <row r="15" spans="1:21" ht="15.75" x14ac:dyDescent="0.3">
      <c r="A15" s="9"/>
      <c r="B15" s="10"/>
      <c r="C15" s="10"/>
      <c r="D15" s="10"/>
      <c r="E15" s="11"/>
      <c r="F15" s="11"/>
      <c r="G15" s="12" t="s">
        <v>32</v>
      </c>
      <c r="H15" s="251" t="s">
        <v>115</v>
      </c>
      <c r="I15" s="251"/>
      <c r="J15" s="251"/>
      <c r="K15" s="251"/>
      <c r="L15" s="251"/>
      <c r="M15" s="12">
        <v>-1</v>
      </c>
      <c r="N15" s="13"/>
      <c r="O15" s="11"/>
      <c r="P15" s="11"/>
      <c r="Q15" s="14"/>
      <c r="R15" s="14"/>
      <c r="S15" s="14"/>
      <c r="T15" s="14"/>
      <c r="U15" s="15"/>
    </row>
    <row r="16" spans="1:21" ht="15.75" x14ac:dyDescent="0.3">
      <c r="A16" s="23"/>
      <c r="B16" s="11"/>
      <c r="C16" s="16"/>
      <c r="D16" s="16"/>
      <c r="E16" s="11"/>
      <c r="F16" s="11"/>
      <c r="G16" s="10"/>
      <c r="H16" s="252" t="s">
        <v>33</v>
      </c>
      <c r="I16" s="252"/>
      <c r="J16" s="252"/>
      <c r="K16" s="252"/>
      <c r="L16" s="252"/>
      <c r="M16" s="17"/>
      <c r="N16" s="17"/>
      <c r="O16" s="17"/>
      <c r="P16" s="17"/>
      <c r="Q16" s="10"/>
      <c r="R16" s="10"/>
      <c r="S16" s="10"/>
      <c r="T16" s="10"/>
      <c r="U16" s="18"/>
    </row>
    <row r="17" spans="1:21" ht="5.25" customHeight="1" x14ac:dyDescent="0.3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</row>
    <row r="18" spans="1:21" ht="15.75" x14ac:dyDescent="0.3">
      <c r="A18" s="23"/>
      <c r="B18" s="11"/>
      <c r="C18" s="11"/>
      <c r="D18" s="11"/>
      <c r="E18" s="11"/>
      <c r="F18" s="11"/>
      <c r="G18" s="24" t="s">
        <v>116</v>
      </c>
      <c r="H18" s="256" t="s">
        <v>119</v>
      </c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7"/>
    </row>
    <row r="19" spans="1:21" x14ac:dyDescent="0.25">
      <c r="A19" s="9"/>
      <c r="B19" s="11"/>
      <c r="C19" s="11"/>
      <c r="D19" s="11"/>
      <c r="E19" s="11"/>
      <c r="F19" s="11"/>
      <c r="G19" s="24" t="s">
        <v>117</v>
      </c>
      <c r="H19" s="256" t="s">
        <v>120</v>
      </c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7"/>
    </row>
    <row r="20" spans="1:21" x14ac:dyDescent="0.25">
      <c r="A20" s="9"/>
      <c r="B20" s="11"/>
      <c r="C20" s="11"/>
      <c r="D20" s="11"/>
      <c r="E20" s="11"/>
      <c r="F20" s="11"/>
      <c r="G20" s="24" t="s">
        <v>118</v>
      </c>
      <c r="H20" s="256" t="s">
        <v>121</v>
      </c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7"/>
    </row>
    <row r="21" spans="1:21" ht="15.75" thickBot="1" x14ac:dyDescent="0.3">
      <c r="A21" s="9"/>
      <c r="B21" s="11"/>
      <c r="C21" s="11"/>
      <c r="D21" s="11"/>
      <c r="E21" s="11"/>
      <c r="F21" s="11"/>
      <c r="G21" s="24" t="s">
        <v>34</v>
      </c>
      <c r="H21" s="256" t="s">
        <v>122</v>
      </c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</row>
    <row r="22" spans="1:21" ht="5.25" customHeight="1" thickBot="1" x14ac:dyDescent="0.3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7"/>
    </row>
    <row r="23" spans="1:21" ht="15.75" x14ac:dyDescent="0.25">
      <c r="A23" s="258" t="s">
        <v>123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60"/>
    </row>
    <row r="24" spans="1:21" ht="5.25" customHeight="1" x14ac:dyDescent="0.25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50"/>
    </row>
    <row r="25" spans="1:21" ht="15.75" x14ac:dyDescent="0.25">
      <c r="A25" s="20"/>
      <c r="B25" s="21"/>
      <c r="C25" s="21"/>
      <c r="D25" s="21"/>
      <c r="E25" s="21"/>
      <c r="F25" s="21"/>
      <c r="G25" s="239" t="s">
        <v>124</v>
      </c>
      <c r="H25" s="239"/>
      <c r="I25" s="239"/>
      <c r="J25" s="239"/>
      <c r="K25" s="239"/>
      <c r="L25" s="239"/>
      <c r="M25" s="239"/>
      <c r="N25" s="237">
        <v>4</v>
      </c>
      <c r="O25" s="237"/>
      <c r="P25" s="237"/>
      <c r="Q25" s="21"/>
      <c r="R25" s="21"/>
      <c r="S25" s="21"/>
      <c r="T25" s="21"/>
      <c r="U25" s="22"/>
    </row>
    <row r="26" spans="1:21" ht="15.75" x14ac:dyDescent="0.25">
      <c r="A26" s="20"/>
      <c r="B26" s="21"/>
      <c r="C26" s="21"/>
      <c r="D26" s="21"/>
      <c r="E26" s="21"/>
      <c r="F26" s="21"/>
      <c r="G26" s="239" t="s">
        <v>125</v>
      </c>
      <c r="H26" s="239"/>
      <c r="I26" s="239"/>
      <c r="J26" s="239"/>
      <c r="K26" s="239"/>
      <c r="L26" s="239"/>
      <c r="M26" s="239"/>
      <c r="N26" s="237">
        <v>1</v>
      </c>
      <c r="O26" s="237"/>
      <c r="P26" s="237"/>
      <c r="Q26" s="21"/>
      <c r="R26" s="21"/>
      <c r="S26" s="21"/>
      <c r="T26" s="21"/>
      <c r="U26" s="22"/>
    </row>
    <row r="27" spans="1:21" ht="15.75" x14ac:dyDescent="0.25">
      <c r="A27" s="20"/>
      <c r="B27" s="21"/>
      <c r="C27" s="21"/>
      <c r="D27" s="21"/>
      <c r="E27" s="21"/>
      <c r="F27" s="21"/>
      <c r="G27" s="239" t="s">
        <v>126</v>
      </c>
      <c r="H27" s="239"/>
      <c r="I27" s="239"/>
      <c r="J27" s="239"/>
      <c r="K27" s="239"/>
      <c r="L27" s="239"/>
      <c r="M27" s="239"/>
      <c r="N27" s="237">
        <v>1.27</v>
      </c>
      <c r="O27" s="237"/>
      <c r="P27" s="237"/>
      <c r="Q27" s="21"/>
      <c r="R27" s="21"/>
      <c r="S27" s="21"/>
      <c r="T27" s="21"/>
      <c r="U27" s="22"/>
    </row>
    <row r="28" spans="1:21" ht="16.5" thickBot="1" x14ac:dyDescent="0.3">
      <c r="A28" s="20"/>
      <c r="B28" s="21"/>
      <c r="C28" s="21"/>
      <c r="D28" s="21"/>
      <c r="E28" s="21"/>
      <c r="F28" s="21"/>
      <c r="G28" s="240" t="s">
        <v>127</v>
      </c>
      <c r="H28" s="240"/>
      <c r="I28" s="240"/>
      <c r="J28" s="240"/>
      <c r="K28" s="240"/>
      <c r="L28" s="240"/>
      <c r="M28" s="240"/>
      <c r="N28" s="238">
        <v>6.27</v>
      </c>
      <c r="O28" s="238"/>
      <c r="P28" s="238"/>
      <c r="Q28" s="21"/>
      <c r="R28" s="21"/>
      <c r="S28" s="21"/>
      <c r="T28" s="21"/>
      <c r="U28" s="22"/>
    </row>
    <row r="29" spans="1:21" ht="5.25" customHeight="1" thickBot="1" x14ac:dyDescent="0.3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7"/>
    </row>
    <row r="30" spans="1:21" ht="15.75" x14ac:dyDescent="0.25">
      <c r="A30" s="258" t="s">
        <v>128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60"/>
    </row>
    <row r="31" spans="1:21" ht="5.25" customHeight="1" x14ac:dyDescent="0.25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50"/>
    </row>
    <row r="32" spans="1:21" ht="15.75" x14ac:dyDescent="0.25">
      <c r="A32" s="20"/>
      <c r="B32" s="21"/>
      <c r="C32" s="21"/>
      <c r="D32" s="21"/>
      <c r="E32" s="21"/>
      <c r="F32" s="21"/>
      <c r="G32" s="239" t="s">
        <v>129</v>
      </c>
      <c r="H32" s="239"/>
      <c r="I32" s="239"/>
      <c r="J32" s="239"/>
      <c r="K32" s="239"/>
      <c r="L32" s="239"/>
      <c r="M32" s="239"/>
      <c r="N32" s="237">
        <v>1.23</v>
      </c>
      <c r="O32" s="237"/>
      <c r="P32" s="237"/>
      <c r="Q32" s="21"/>
      <c r="R32" s="21"/>
      <c r="S32" s="21"/>
      <c r="T32" s="21"/>
      <c r="U32" s="22"/>
    </row>
    <row r="33" spans="1:21" ht="16.5" thickBot="1" x14ac:dyDescent="0.3">
      <c r="A33" s="20"/>
      <c r="B33" s="21"/>
      <c r="C33" s="21"/>
      <c r="D33" s="21"/>
      <c r="E33" s="21"/>
      <c r="F33" s="21"/>
      <c r="G33" s="240" t="s">
        <v>130</v>
      </c>
      <c r="H33" s="240"/>
      <c r="I33" s="240"/>
      <c r="J33" s="240"/>
      <c r="K33" s="240"/>
      <c r="L33" s="240"/>
      <c r="M33" s="240"/>
      <c r="N33" s="238">
        <v>1.23</v>
      </c>
      <c r="O33" s="238"/>
      <c r="P33" s="238"/>
      <c r="Q33" s="21"/>
      <c r="R33" s="21"/>
      <c r="S33" s="21"/>
      <c r="T33" s="21"/>
      <c r="U33" s="22"/>
    </row>
    <row r="34" spans="1:21" ht="5.25" customHeight="1" thickBot="1" x14ac:dyDescent="0.3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7"/>
    </row>
    <row r="35" spans="1:21" ht="15.75" x14ac:dyDescent="0.25">
      <c r="A35" s="258" t="s">
        <v>131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</row>
    <row r="36" spans="1:21" ht="5.25" customHeight="1" x14ac:dyDescent="0.25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50"/>
    </row>
    <row r="37" spans="1:21" ht="15.75" x14ac:dyDescent="0.25">
      <c r="A37" s="20"/>
      <c r="B37" s="21"/>
      <c r="C37" s="21"/>
      <c r="D37" s="21"/>
      <c r="E37" s="21"/>
      <c r="F37" s="21"/>
      <c r="G37" s="239" t="s">
        <v>132</v>
      </c>
      <c r="H37" s="239"/>
      <c r="I37" s="239"/>
      <c r="J37" s="239"/>
      <c r="K37" s="239"/>
      <c r="L37" s="239"/>
      <c r="M37" s="239"/>
      <c r="N37" s="237">
        <v>7.4</v>
      </c>
      <c r="O37" s="237"/>
      <c r="P37" s="237"/>
      <c r="Q37" s="21"/>
      <c r="R37" s="21"/>
      <c r="S37" s="21"/>
      <c r="T37" s="21"/>
      <c r="U37" s="22"/>
    </row>
    <row r="38" spans="1:21" ht="16.5" thickBot="1" x14ac:dyDescent="0.3">
      <c r="A38" s="20"/>
      <c r="B38" s="21"/>
      <c r="C38" s="21"/>
      <c r="D38" s="21"/>
      <c r="E38" s="21"/>
      <c r="F38" s="21"/>
      <c r="G38" s="240" t="s">
        <v>133</v>
      </c>
      <c r="H38" s="240"/>
      <c r="I38" s="240"/>
      <c r="J38" s="240"/>
      <c r="K38" s="240"/>
      <c r="L38" s="240"/>
      <c r="M38" s="240"/>
      <c r="N38" s="238">
        <v>7.4</v>
      </c>
      <c r="O38" s="238"/>
      <c r="P38" s="238"/>
      <c r="Q38" s="21"/>
      <c r="R38" s="21"/>
      <c r="S38" s="21"/>
      <c r="T38" s="21"/>
      <c r="U38" s="22"/>
    </row>
    <row r="39" spans="1:21" ht="5.25" customHeight="1" thickBot="1" x14ac:dyDescent="0.3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7"/>
    </row>
    <row r="40" spans="1:21" ht="15.75" x14ac:dyDescent="0.25">
      <c r="A40" s="258" t="s">
        <v>137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60"/>
    </row>
    <row r="41" spans="1:21" ht="5.25" customHeight="1" x14ac:dyDescent="0.25">
      <c r="A41" s="248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50"/>
    </row>
    <row r="42" spans="1:21" ht="15.75" x14ac:dyDescent="0.25">
      <c r="A42" s="20"/>
      <c r="B42" s="21"/>
      <c r="C42" s="239" t="s">
        <v>135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7">
        <v>2</v>
      </c>
      <c r="R42" s="237"/>
      <c r="S42" s="237"/>
      <c r="T42" s="21"/>
      <c r="U42" s="22"/>
    </row>
    <row r="43" spans="1:21" ht="15.75" x14ac:dyDescent="0.25">
      <c r="A43" s="20"/>
      <c r="B43" s="21"/>
      <c r="C43" s="239" t="s">
        <v>136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7">
        <v>3</v>
      </c>
      <c r="R43" s="237"/>
      <c r="S43" s="237"/>
      <c r="T43" s="21"/>
      <c r="U43" s="22"/>
    </row>
    <row r="44" spans="1:21" ht="15.75" x14ac:dyDescent="0.25">
      <c r="A44" s="20"/>
      <c r="B44" s="21"/>
      <c r="C44" s="239" t="s">
        <v>138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7">
        <v>0.65</v>
      </c>
      <c r="R44" s="237"/>
      <c r="S44" s="237"/>
      <c r="T44" s="21"/>
      <c r="U44" s="22"/>
    </row>
    <row r="45" spans="1:21" ht="15.75" x14ac:dyDescent="0.25">
      <c r="A45" s="20"/>
      <c r="B45" s="21"/>
      <c r="C45" s="239" t="s">
        <v>139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7">
        <v>4.5</v>
      </c>
      <c r="R45" s="237"/>
      <c r="S45" s="237"/>
      <c r="T45" s="21"/>
      <c r="U45" s="22"/>
    </row>
    <row r="46" spans="1:21" ht="16.5" thickBot="1" x14ac:dyDescent="0.3">
      <c r="A46" s="20"/>
      <c r="B46" s="21"/>
      <c r="C46" s="240" t="s">
        <v>134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8">
        <v>10.15</v>
      </c>
      <c r="R46" s="238"/>
      <c r="S46" s="238"/>
      <c r="T46" s="21"/>
      <c r="U46" s="22"/>
    </row>
    <row r="47" spans="1:21" ht="5.25" customHeight="1" thickBot="1" x14ac:dyDescent="0.3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7"/>
    </row>
    <row r="48" spans="1:21" ht="16.5" x14ac:dyDescent="0.3">
      <c r="A48" s="261" t="s">
        <v>35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5"/>
    </row>
    <row r="49" spans="1:21" ht="5.25" customHeight="1" x14ac:dyDescent="0.25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3"/>
    </row>
    <row r="50" spans="1:21" ht="16.5" x14ac:dyDescent="0.25">
      <c r="A50" s="2"/>
      <c r="B50" s="1"/>
      <c r="C50" s="1"/>
      <c r="D50" s="1"/>
      <c r="E50" s="1"/>
      <c r="F50" s="1"/>
      <c r="G50" s="273" t="s">
        <v>176</v>
      </c>
      <c r="H50" s="273"/>
      <c r="I50" s="273"/>
      <c r="J50" s="273"/>
      <c r="K50" s="273"/>
      <c r="L50" s="273"/>
      <c r="M50" s="273"/>
      <c r="N50" s="273"/>
      <c r="O50" s="273"/>
      <c r="P50" s="273"/>
      <c r="Q50" s="1"/>
      <c r="R50" s="1"/>
      <c r="S50" s="1"/>
      <c r="T50" s="1"/>
      <c r="U50" s="3"/>
    </row>
    <row r="51" spans="1:21" ht="50.25" customHeight="1" x14ac:dyDescent="0.25">
      <c r="A51" s="2"/>
      <c r="B51" s="1"/>
      <c r="C51" s="1"/>
      <c r="D51" s="1"/>
      <c r="E51" s="1"/>
      <c r="F51" s="1"/>
      <c r="G51" s="273" t="s">
        <v>36</v>
      </c>
      <c r="H51" s="273"/>
      <c r="I51" s="273"/>
      <c r="J51" s="273"/>
      <c r="K51" s="273"/>
      <c r="L51" s="273"/>
      <c r="M51" s="273"/>
      <c r="N51" s="271" t="s">
        <v>148</v>
      </c>
      <c r="O51" s="271"/>
      <c r="P51" s="271"/>
      <c r="Q51" s="1"/>
      <c r="R51" s="1"/>
      <c r="S51" s="1"/>
      <c r="T51" s="1"/>
      <c r="U51" s="3"/>
    </row>
    <row r="52" spans="1:21" ht="15.75" x14ac:dyDescent="0.25">
      <c r="A52" s="2"/>
      <c r="B52" s="1"/>
      <c r="C52" s="1"/>
      <c r="D52" s="1"/>
      <c r="E52" s="1"/>
      <c r="F52" s="1"/>
      <c r="G52" s="7" t="s">
        <v>140</v>
      </c>
      <c r="H52" s="233" t="s">
        <v>143</v>
      </c>
      <c r="I52" s="233"/>
      <c r="J52" s="233"/>
      <c r="K52" s="233"/>
      <c r="L52" s="233"/>
      <c r="M52" s="233"/>
      <c r="N52" s="272">
        <v>6.27</v>
      </c>
      <c r="O52" s="272"/>
      <c r="P52" s="272"/>
      <c r="Q52" s="1"/>
      <c r="R52" s="1"/>
      <c r="S52" s="1"/>
      <c r="T52" s="1"/>
      <c r="U52" s="3"/>
    </row>
    <row r="53" spans="1:21" ht="15.75" x14ac:dyDescent="0.25">
      <c r="A53" s="2"/>
      <c r="B53" s="1"/>
      <c r="C53" s="1"/>
      <c r="D53" s="1"/>
      <c r="E53" s="1"/>
      <c r="F53" s="1"/>
      <c r="G53" s="7" t="s">
        <v>141</v>
      </c>
      <c r="H53" s="233" t="s">
        <v>144</v>
      </c>
      <c r="I53" s="233"/>
      <c r="J53" s="233"/>
      <c r="K53" s="233"/>
      <c r="L53" s="233"/>
      <c r="M53" s="233"/>
      <c r="N53" s="272">
        <v>1.23</v>
      </c>
      <c r="O53" s="272"/>
      <c r="P53" s="272"/>
      <c r="Q53" s="1"/>
      <c r="R53" s="1"/>
      <c r="S53" s="1"/>
      <c r="T53" s="1"/>
      <c r="U53" s="3"/>
    </row>
    <row r="54" spans="1:21" ht="15.75" x14ac:dyDescent="0.25">
      <c r="A54" s="2"/>
      <c r="B54" s="1"/>
      <c r="C54" s="1"/>
      <c r="D54" s="1"/>
      <c r="E54" s="1"/>
      <c r="F54" s="1"/>
      <c r="G54" s="7" t="s">
        <v>142</v>
      </c>
      <c r="H54" s="233" t="s">
        <v>37</v>
      </c>
      <c r="I54" s="233"/>
      <c r="J54" s="233"/>
      <c r="K54" s="233"/>
      <c r="L54" s="233"/>
      <c r="M54" s="233"/>
      <c r="N54" s="272">
        <v>7.4</v>
      </c>
      <c r="O54" s="272"/>
      <c r="P54" s="272"/>
      <c r="Q54" s="1"/>
      <c r="R54" s="1"/>
      <c r="S54" s="1"/>
      <c r="T54" s="1"/>
      <c r="U54" s="3"/>
    </row>
    <row r="55" spans="1:21" ht="15.75" x14ac:dyDescent="0.25">
      <c r="A55" s="2"/>
      <c r="B55" s="1"/>
      <c r="C55" s="1"/>
      <c r="D55" s="1"/>
      <c r="E55" s="1"/>
      <c r="F55" s="1"/>
      <c r="G55" s="7" t="s">
        <v>81</v>
      </c>
      <c r="H55" s="233" t="s">
        <v>145</v>
      </c>
      <c r="I55" s="233"/>
      <c r="J55" s="233"/>
      <c r="K55" s="233"/>
      <c r="L55" s="233"/>
      <c r="M55" s="233"/>
      <c r="N55" s="272">
        <v>10.15</v>
      </c>
      <c r="O55" s="272"/>
      <c r="P55" s="272"/>
      <c r="Q55" s="1"/>
      <c r="R55" s="1"/>
      <c r="S55" s="1"/>
      <c r="T55" s="1"/>
      <c r="U55" s="3"/>
    </row>
    <row r="56" spans="1:21" ht="17.25" thickBot="1" x14ac:dyDescent="0.35">
      <c r="A56" s="2"/>
      <c r="B56" s="1"/>
      <c r="C56" s="1"/>
      <c r="D56" s="1"/>
      <c r="E56" s="1"/>
      <c r="F56" s="1"/>
      <c r="G56" s="274" t="s">
        <v>38</v>
      </c>
      <c r="H56" s="274"/>
      <c r="I56" s="274"/>
      <c r="J56" s="274"/>
      <c r="K56" s="274"/>
      <c r="L56" s="274"/>
      <c r="M56" s="274"/>
      <c r="N56" s="232">
        <v>0.28590000000000004</v>
      </c>
      <c r="O56" s="232"/>
      <c r="P56" s="232"/>
      <c r="Q56" s="1"/>
      <c r="R56" s="1"/>
      <c r="S56" s="1"/>
      <c r="T56" s="1"/>
      <c r="U56" s="3"/>
    </row>
    <row r="57" spans="1:21" ht="5.25" customHeight="1" thickBot="1" x14ac:dyDescent="0.3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7"/>
    </row>
  </sheetData>
  <sheetProtection algorithmName="SHA-512" hashValue="4nEf9obmYQ+klUMDkLZxihE7En1aQoSKRyz6Ra3DfyMnob3QRv1bO1I4uy7web56IDBuVtfeiPbDPt6Pyl1OVg==" saltValue="qVHdrnwzdiWpuomFZZWIEQ==" spinCount="100000" sheet="1" objects="1" scenarios="1" selectLockedCells="1" selectUnlockedCells="1"/>
  <mergeCells count="86">
    <mergeCell ref="A48:U48"/>
    <mergeCell ref="G50:P50"/>
    <mergeCell ref="G51:M51"/>
    <mergeCell ref="G56:M56"/>
    <mergeCell ref="A29:U29"/>
    <mergeCell ref="A30:U30"/>
    <mergeCell ref="A31:U31"/>
    <mergeCell ref="G32:M32"/>
    <mergeCell ref="N32:P32"/>
    <mergeCell ref="A57:U57"/>
    <mergeCell ref="N51:P51"/>
    <mergeCell ref="N52:P52"/>
    <mergeCell ref="N54:P54"/>
    <mergeCell ref="N55:P55"/>
    <mergeCell ref="H53:M53"/>
    <mergeCell ref="N53:P53"/>
    <mergeCell ref="H55:M55"/>
    <mergeCell ref="Q43:S43"/>
    <mergeCell ref="C46:P46"/>
    <mergeCell ref="C42:P42"/>
    <mergeCell ref="C44:P44"/>
    <mergeCell ref="C45:P45"/>
    <mergeCell ref="Q45:S45"/>
    <mergeCell ref="C43:P43"/>
    <mergeCell ref="Q44:S44"/>
    <mergeCell ref="Q42:S42"/>
    <mergeCell ref="Q46:S46"/>
    <mergeCell ref="O7:R7"/>
    <mergeCell ref="B8:N8"/>
    <mergeCell ref="A39:U39"/>
    <mergeCell ref="A40:U40"/>
    <mergeCell ref="A41:U41"/>
    <mergeCell ref="A34:U34"/>
    <mergeCell ref="A35:U35"/>
    <mergeCell ref="A1:U1"/>
    <mergeCell ref="A2:U2"/>
    <mergeCell ref="A3:U3"/>
    <mergeCell ref="A4:A11"/>
    <mergeCell ref="B4:R4"/>
    <mergeCell ref="S4:U11"/>
    <mergeCell ref="B11:R11"/>
    <mergeCell ref="B10:I10"/>
    <mergeCell ref="J10:R10"/>
    <mergeCell ref="B5:N5"/>
    <mergeCell ref="O5:R5"/>
    <mergeCell ref="B6:N6"/>
    <mergeCell ref="O6:R6"/>
    <mergeCell ref="B7:N7"/>
    <mergeCell ref="H20:U20"/>
    <mergeCell ref="H21:U21"/>
    <mergeCell ref="A23:U23"/>
    <mergeCell ref="A13:F13"/>
    <mergeCell ref="G33:M33"/>
    <mergeCell ref="N33:P33"/>
    <mergeCell ref="G13:P13"/>
    <mergeCell ref="G25:M25"/>
    <mergeCell ref="G26:M26"/>
    <mergeCell ref="A22:U22"/>
    <mergeCell ref="A47:U47"/>
    <mergeCell ref="A24:U24"/>
    <mergeCell ref="H15:L15"/>
    <mergeCell ref="H16:L16"/>
    <mergeCell ref="G37:M37"/>
    <mergeCell ref="N37:P37"/>
    <mergeCell ref="G38:M38"/>
    <mergeCell ref="N38:P38"/>
    <mergeCell ref="Q13:U13"/>
    <mergeCell ref="A36:U36"/>
    <mergeCell ref="H18:U18"/>
    <mergeCell ref="H19:U19"/>
    <mergeCell ref="O8:R8"/>
    <mergeCell ref="B9:N9"/>
    <mergeCell ref="O9:R9"/>
    <mergeCell ref="N56:P56"/>
    <mergeCell ref="H52:M52"/>
    <mergeCell ref="H54:M54"/>
    <mergeCell ref="A17:U17"/>
    <mergeCell ref="N26:P26"/>
    <mergeCell ref="N27:P27"/>
    <mergeCell ref="N28:P28"/>
    <mergeCell ref="G27:M27"/>
    <mergeCell ref="G28:M28"/>
    <mergeCell ref="A12:U12"/>
    <mergeCell ref="A14:U14"/>
    <mergeCell ref="A49:U49"/>
    <mergeCell ref="N25:P25"/>
  </mergeCells>
  <printOptions horizontalCentered="1"/>
  <pageMargins left="0.51181102362204722" right="0.51181102362204722" top="0.59055118110236227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Planilha</vt:lpstr>
      <vt:lpstr>Cronograma</vt:lpstr>
      <vt:lpstr>BDI</vt:lpstr>
      <vt:lpstr>BDI!Area_de_impressao</vt:lpstr>
      <vt:lpstr>Cronograma!Area_de_impressao</vt:lpstr>
      <vt:lpstr>Planilha!Area_de_impressao</vt:lpstr>
      <vt:lpstr>BDI!Titulos_de_impressao</vt:lpstr>
      <vt:lpstr>Cronograma!Titulos_de_impressao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OLIVEIRA PRADO</dc:creator>
  <cp:lastModifiedBy>FILIPE OLIVEIRA PRADO</cp:lastModifiedBy>
  <cp:lastPrinted>2022-07-14T18:24:01Z</cp:lastPrinted>
  <dcterms:created xsi:type="dcterms:W3CDTF">2022-04-15T11:00:14Z</dcterms:created>
  <dcterms:modified xsi:type="dcterms:W3CDTF">2022-07-15T13:45:11Z</dcterms:modified>
</cp:coreProperties>
</file>