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\Desktop\"/>
    </mc:Choice>
  </mc:AlternateContent>
  <xr:revisionPtr revIDLastSave="0" documentId="13_ncr:1_{D33FE543-D870-4EAE-AB73-8E1AAF1D1856}" xr6:coauthVersionLast="47" xr6:coauthVersionMax="47" xr10:uidLastSave="{00000000-0000-0000-0000-000000000000}"/>
  <workbookProtection workbookAlgorithmName="SHA-512" workbookHashValue="hRIS8oj/q86BJyncDyLiSRj119DDAu92aqpSqtLCn16xwp9TS2JUCFkHzSw2KCqT1Xvmq4gV21C2SjufxpJhnA==" workbookSaltValue="XtN5u9BTf5JNrK7Q1zX5Jw==" workbookSpinCount="100000" lockStructure="1"/>
  <bookViews>
    <workbookView xWindow="-120" yWindow="-120" windowWidth="20730" windowHeight="11040" xr2:uid="{96AF0824-E294-469B-B323-C9272A2C0E0D}"/>
  </bookViews>
  <sheets>
    <sheet name="PLAN.ORÇAMENTÁRIA" sheetId="1" r:id="rId1"/>
    <sheet name="BDI" sheetId="6" r:id="rId2"/>
    <sheet name="MEMOR. DE CALC." sheetId="5" state="hidden" r:id="rId3"/>
    <sheet name="M. DESCRITIVO" sheetId="3" state="hidden" r:id="rId4"/>
    <sheet name="CRONOGRAMA F. FINANC." sheetId="2" r:id="rId5"/>
    <sheet name="Planilha5" sheetId="8" state="hidden" r:id="rId6"/>
    <sheet name="Planilha4" sheetId="7" state="hidden" r:id="rId7"/>
    <sheet name="M. DE CÁLCULO" sheetId="4" state="hidden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/>
  <c r="C15" i="6"/>
  <c r="C14" i="6"/>
  <c r="B15" i="6"/>
  <c r="B14" i="6"/>
  <c r="G41" i="1"/>
  <c r="G39" i="1"/>
  <c r="I39" i="1" s="1"/>
  <c r="G38" i="1"/>
  <c r="I38" i="1" s="1"/>
  <c r="I36" i="1" l="1"/>
  <c r="G15" i="1"/>
  <c r="I15" i="1" s="1"/>
  <c r="G62" i="1"/>
  <c r="I62" i="1" s="1"/>
  <c r="I60" i="1" s="1"/>
  <c r="E36" i="2" s="1"/>
  <c r="G58" i="1"/>
  <c r="G56" i="1" s="1"/>
  <c r="G54" i="1"/>
  <c r="I54" i="1" s="1"/>
  <c r="I52" i="1" s="1"/>
  <c r="E30" i="2" s="1"/>
  <c r="G50" i="1"/>
  <c r="I50" i="1" s="1"/>
  <c r="G49" i="1"/>
  <c r="I49" i="1" s="1"/>
  <c r="G48" i="1"/>
  <c r="I48" i="1" s="1"/>
  <c r="G45" i="1"/>
  <c r="I45" i="1" s="1"/>
  <c r="G47" i="1"/>
  <c r="I47" i="1" s="1"/>
  <c r="G46" i="1"/>
  <c r="I46" i="1" s="1"/>
  <c r="G44" i="1"/>
  <c r="I44" i="1" s="1"/>
  <c r="G43" i="1"/>
  <c r="G36" i="1"/>
  <c r="G34" i="1"/>
  <c r="I34" i="1" s="1"/>
  <c r="G33" i="1"/>
  <c r="I33" i="1" s="1"/>
  <c r="G29" i="1"/>
  <c r="G27" i="1" s="1"/>
  <c r="G25" i="1"/>
  <c r="I25" i="1" s="1"/>
  <c r="G24" i="1"/>
  <c r="I24" i="1" s="1"/>
  <c r="G20" i="1"/>
  <c r="I20" i="1" s="1"/>
  <c r="G19" i="1"/>
  <c r="G14" i="1"/>
  <c r="I14" i="1" s="1"/>
  <c r="D60" i="6"/>
  <c r="D45" i="6" s="1"/>
  <c r="D51" i="6" s="1"/>
  <c r="D43" i="6"/>
  <c r="G17" i="1" l="1"/>
  <c r="I22" i="1"/>
  <c r="E19" i="2" s="1"/>
  <c r="G60" i="1"/>
  <c r="G31" i="1"/>
  <c r="G12" i="1"/>
  <c r="F19" i="2"/>
  <c r="G19" i="2"/>
  <c r="I12" i="1"/>
  <c r="E12" i="2" s="1"/>
  <c r="G36" i="2"/>
  <c r="F36" i="2"/>
  <c r="F30" i="2"/>
  <c r="G30" i="2"/>
  <c r="I31" i="1"/>
  <c r="E23" i="2" s="1"/>
  <c r="I43" i="1"/>
  <c r="I29" i="1"/>
  <c r="I27" i="1" s="1"/>
  <c r="E21" i="2" s="1"/>
  <c r="I19" i="1"/>
  <c r="I17" i="1" s="1"/>
  <c r="E17" i="2" s="1"/>
  <c r="G52" i="1"/>
  <c r="E25" i="2"/>
  <c r="G22" i="1"/>
  <c r="I58" i="1"/>
  <c r="I56" i="1" s="1"/>
  <c r="I41" i="1" l="1"/>
  <c r="I67" i="1" s="1"/>
  <c r="G67" i="1"/>
  <c r="G21" i="2"/>
  <c r="F21" i="2"/>
  <c r="G12" i="2"/>
  <c r="F12" i="2"/>
  <c r="F17" i="2"/>
  <c r="G17" i="2"/>
  <c r="F25" i="2"/>
  <c r="G25" i="2"/>
  <c r="I30" i="2"/>
  <c r="G23" i="2"/>
  <c r="F23" i="2"/>
  <c r="I36" i="2"/>
  <c r="I19" i="2"/>
  <c r="E33" i="2"/>
  <c r="I21" i="2" l="1"/>
  <c r="E27" i="2"/>
  <c r="E41" i="2" s="1"/>
  <c r="I23" i="2"/>
  <c r="I12" i="2"/>
  <c r="I25" i="2"/>
  <c r="I17" i="2"/>
  <c r="F33" i="2"/>
  <c r="G33" i="2"/>
  <c r="F27" i="2" l="1"/>
  <c r="G27" i="2"/>
  <c r="G41" i="2" s="1"/>
  <c r="I33" i="2"/>
  <c r="F41" i="2"/>
  <c r="I27" i="2" l="1"/>
  <c r="I41" i="2" s="1"/>
</calcChain>
</file>

<file path=xl/sharedStrings.xml><?xml version="1.0" encoding="utf-8"?>
<sst xmlns="http://schemas.openxmlformats.org/spreadsheetml/2006/main" count="370" uniqueCount="206">
  <si>
    <t>MUNICÍPIO: SANTO ANTÔNIO DE PÁDUA RJ</t>
  </si>
  <si>
    <t>ITEM</t>
  </si>
  <si>
    <t>COMPOSIÇÃO</t>
  </si>
  <si>
    <t>ESPECIFICAÇÃO DOS SERVIÇOS</t>
  </si>
  <si>
    <t>UND.</t>
  </si>
  <si>
    <t>QUANT.</t>
  </si>
  <si>
    <t>VALOR UNT.</t>
  </si>
  <si>
    <t>1.1</t>
  </si>
  <si>
    <t>M³</t>
  </si>
  <si>
    <t>1.2</t>
  </si>
  <si>
    <t>03.011.0015-B</t>
  </si>
  <si>
    <t>2.0</t>
  </si>
  <si>
    <t>SERVIÇOS COMPLEMENTARES</t>
  </si>
  <si>
    <t>2.1</t>
  </si>
  <si>
    <t>3.0</t>
  </si>
  <si>
    <t>3.1</t>
  </si>
  <si>
    <t>4.0</t>
  </si>
  <si>
    <t>ESTRUTURAS</t>
  </si>
  <si>
    <t>4.1</t>
  </si>
  <si>
    <t>11.003.0002-A</t>
  </si>
  <si>
    <t>CONCRETO DOSADO RACIALMENTE PARA UMA RESISTÊNCIA CARACTERÍSTICA PARA UMA COMPRESSÃO DE 15MPA, INCLUSIVE MATERIAIS, TRANSPORTE, PREPARO COM BETONEIRAS, LANÇAMENTOS E ADENSAMENTO.</t>
  </si>
  <si>
    <t>KG</t>
  </si>
  <si>
    <t>MÊS BASE DE PREÇO</t>
  </si>
  <si>
    <t>1.0</t>
  </si>
  <si>
    <t>M²</t>
  </si>
  <si>
    <t xml:space="preserve"> SEM/ BDI</t>
  </si>
  <si>
    <t xml:space="preserve"> COM/BDI</t>
  </si>
  <si>
    <t>CANTEIRO DE OBRAS</t>
  </si>
  <si>
    <t>TAPUME DE VEDACAO OU PROTECAO,EXECUTADO C/CHAPAS DE MADEIRA COMPENSADA,RESINADA,LISA,DE COLAGEM FENOLICA,A PROVA D`AGUA, COM 2,20X1,10M E 6MM DE ESPESSURA, PREGADAS EM PEÇAS DE MADEIRA DE 3,  DE 3"X3" HORIZONTAIS E VERTICAIS A CADA 1,22M, EXCLUSIVE PINTURA.</t>
  </si>
  <si>
    <t>02.001.0001-A</t>
  </si>
  <si>
    <t>2.2</t>
  </si>
  <si>
    <t>BARRACAO DE OBRA COM DIVISAO INTERNA PARA ESCRITORIO E DEPOSITO DE MATERIAIS,PISO DE TABUAS DE MADEIRA DE 3¦ SOBRE ESTAQUEAMENTO DE PEÇAS DE MADEIRA , 3", 3"x3", PAREDES DE TÁBUAS DE MADEIRA DE 3: E COBERTURA DE TELHAS DE FIBROCIMENTO DE 6MM,INCLUSIVE INSTALAÇÃO ELÉTRICA, EXCLUSIVE PINTURA, SENDO REAPROVEITADO 2 VEZES.</t>
  </si>
  <si>
    <t>02.004.0005-A</t>
  </si>
  <si>
    <t>02.020.0001-A</t>
  </si>
  <si>
    <t xml:space="preserve">PLACA DE IDENTIFICACAO DE OBRA PUBLICA,INCLUSIVE PINTURA E SUPORTES DE MADEIRA.FORNECIMENTO E COLOCACAO                 </t>
  </si>
  <si>
    <t>02.016.0001-A</t>
  </si>
  <si>
    <t>INSTALACAO E LIGACAO PROVISORIA DE ALIMENTACAO DE ENERGIA ELETRICA,EM BAIXA TENSAO,PARA CANTEIRO DE OBRAS,M3-CHAVE 100A, CARGA KW, 20CV, EXCLUSIVE O FORNECIMENTO DO MEDIDOR</t>
  </si>
  <si>
    <t>3.2</t>
  </si>
  <si>
    <t xml:space="preserve">REATERRO DE VALA/CAVA COM MATERIAL DE BOA QUALIDADE,UTILIZANDO VIBRO COMPACTADOR PORTATIL,EXCLUSIVE MATERIAL            
 </t>
  </si>
  <si>
    <t>TRANSPORTES</t>
  </si>
  <si>
    <t>04.005.0120-A</t>
  </si>
  <si>
    <t>TRANSPORTE DE CARGA DE QUALQUER NATUREZA,EXCLUSIVE AS DESPESAS DE CARGA E DESCARGA,TANTO DE ESPERA DO CAMINHAO COMO DO SERVENTE OU EQUIPAMENTO AUXILIAR, A VELOCIDADE MÉDIA DE 50KM/H, EM COMINHÃO BASCULANTE A ÓLEO DIESEL, COM CAPACIDADE ÚTIL DE 8T.</t>
  </si>
  <si>
    <t>04.011.0051-B</t>
  </si>
  <si>
    <t>CARGA E DESCARGA MECANICA,COM PA-CARREGADEIRA,COM 1,30M3 DE CAPACIDADE,UTILIZANDO CAMINHAO BASCULANTE A OLEO DIESEL,COM CAPACIDADE ÚTIL DE 8T, CONSIDERADOS PARA O COMINHÃO E TEMPO DE ESPERA, MANOBRA, CARGA E DESCARGA E PARA A CARREGADEIRA OS TEMPOS DE ESPERA E OPERAÇÃO PARA CARGAS DE 50T POR DEIA DE 8H.</t>
  </si>
  <si>
    <t xml:space="preserve">T </t>
  </si>
  <si>
    <t>TxKM</t>
  </si>
  <si>
    <t>5.1</t>
  </si>
  <si>
    <t>5.0</t>
  </si>
  <si>
    <t>6.0</t>
  </si>
  <si>
    <t>6.1</t>
  </si>
  <si>
    <t xml:space="preserve"> </t>
  </si>
  <si>
    <t xml:space="preserve">ALVENARIAS </t>
  </si>
  <si>
    <t>12.003.0096-0</t>
  </si>
  <si>
    <t>7.0</t>
  </si>
  <si>
    <t>7.1</t>
  </si>
  <si>
    <t>7.2</t>
  </si>
  <si>
    <t>REVESTIMENTOS DE PAREDES E PISOS</t>
  </si>
  <si>
    <t>7.3</t>
  </si>
  <si>
    <t>8.0</t>
  </si>
  <si>
    <t>7.4</t>
  </si>
  <si>
    <t>8.1</t>
  </si>
  <si>
    <t>INSTALAÇÕES ELÉTRICAS,HIDRÁULICAS E MECÂNICAS</t>
  </si>
  <si>
    <t>9.0</t>
  </si>
  <si>
    <t>9.1</t>
  </si>
  <si>
    <t>PINTURAS</t>
  </si>
  <si>
    <t>PINTURA INTERNA OU EXTERNA COM TINTA IMPERMEAVEL EM CORES PARA APLICACAO SOBRE CONCRETO,TIJOLOS,PEDRAS OU ARGAMASSA DE SUPERFÍCIE POROSA, EM DUAS DEMÃOS, USANDO ÁGUA COMO DILUENTE.</t>
  </si>
  <si>
    <t>M2</t>
  </si>
  <si>
    <t>10.0</t>
  </si>
  <si>
    <t>10.1</t>
  </si>
  <si>
    <t>TOTAL</t>
  </si>
  <si>
    <t>ESPECIFICAÇÃO</t>
  </si>
  <si>
    <t>ETAPAS DE EXECUÇÃO DOS SERVIÇOS</t>
  </si>
  <si>
    <t>VALOR</t>
  </si>
  <si>
    <t>1° MÊS</t>
  </si>
  <si>
    <t>2° MÊS</t>
  </si>
  <si>
    <t>3° MÊS</t>
  </si>
  <si>
    <t>0.00</t>
  </si>
  <si>
    <t>ALVENARIAS</t>
  </si>
  <si>
    <t>REVESTIMENTO DE PAREDES E PISOS</t>
  </si>
  <si>
    <t>INSTALAÇÕES ELÉTRICAS HIDRÁULICAS E MECÂNICAS</t>
  </si>
  <si>
    <t xml:space="preserve">PINTURAS </t>
  </si>
  <si>
    <t>Z</t>
  </si>
  <si>
    <t>MEMORIAL DESCRITIVO</t>
  </si>
  <si>
    <t>CRONOGRAMA FÍSICO FINANCEIRO</t>
  </si>
  <si>
    <t xml:space="preserve">PREFEIRTURA MUNICIPAL DE SANTO ANTÔNIO DE PÁDUA </t>
  </si>
  <si>
    <t>QUADRO ANALÍTICO BDI</t>
  </si>
  <si>
    <t>PREFEITURA MUNICIPAL DE SANTO ANTÔNIO DE PÁDUA</t>
  </si>
  <si>
    <t>Endereço:</t>
  </si>
  <si>
    <t>Município:</t>
  </si>
  <si>
    <t>BDI:</t>
  </si>
  <si>
    <t>Natureza:</t>
  </si>
  <si>
    <t>BDI DIF:</t>
  </si>
  <si>
    <t>Mês base de preços:</t>
  </si>
  <si>
    <t>Prazo da Obra:</t>
  </si>
  <si>
    <t>meses</t>
  </si>
  <si>
    <t>MUNICÍPIO DE SANTO ANTÔNIO DE PÁDUA- ALÍQUOTA DE ISS: 2%*</t>
  </si>
  <si>
    <t>BDI =</t>
  </si>
  <si>
    <t xml:space="preserve"> (1 + AC + S + R + G) (1 + DF) (1 + L)</t>
  </si>
  <si>
    <t>(1 - I)</t>
  </si>
  <si>
    <t>AC - administração central</t>
  </si>
  <si>
    <t>S - taxa de seguros</t>
  </si>
  <si>
    <t>R - taxa de riscos</t>
  </si>
  <si>
    <t>G - taxa de garantias</t>
  </si>
  <si>
    <t>DF - taxa de despesas financeiras</t>
  </si>
  <si>
    <t>L - taxa de lucro/remuneração</t>
  </si>
  <si>
    <t>I - taxa de incidência de impostos</t>
  </si>
  <si>
    <t>CONSTRUÇÃO DE EDIFÍCIOS (NOVOS E REFORMAS)</t>
  </si>
  <si>
    <t>Parcelas do BDI</t>
  </si>
  <si>
    <t>Custo direto entre R$150.000,00 e R$1.500.000,00</t>
  </si>
  <si>
    <t>Administração Central</t>
  </si>
  <si>
    <t>** Impostos sobre o faturamento</t>
  </si>
  <si>
    <t>Seguro garantia</t>
  </si>
  <si>
    <t>Despesas financeiras</t>
  </si>
  <si>
    <t>Risco</t>
  </si>
  <si>
    <t>Lucro</t>
  </si>
  <si>
    <t>INSS (Lei 13161/15)</t>
  </si>
  <si>
    <t>Percentuais do BDI</t>
  </si>
  <si>
    <t xml:space="preserve">SERVIÇOS COM CUSTOS ADMINISTRATIVOS MENORES </t>
  </si>
  <si>
    <t>Notas:</t>
  </si>
  <si>
    <t>1) *Conforme Código Tributário - LEI Nº 2.032, DE 29 DE DEZEMBRO DE 1998</t>
  </si>
  <si>
    <t>2) Para enquadramento do BDI em cada tipo de obra, verificar a preponderância dos serviços</t>
  </si>
  <si>
    <t>3) ** Impostos sobre o faturamento:</t>
  </si>
  <si>
    <t>ISS</t>
  </si>
  <si>
    <t>COFINS</t>
  </si>
  <si>
    <t>PIS</t>
  </si>
  <si>
    <t>ENGENHEIRO CIVIL</t>
  </si>
  <si>
    <t xml:space="preserve">SANTO ANTÔNIO DE PÁDUA </t>
  </si>
  <si>
    <t>GERALDO G. GESUALDI</t>
  </si>
  <si>
    <t>CREA -RJ 1999105638</t>
  </si>
  <si>
    <t xml:space="preserve">PLACA ART E RRT - 1.50 X1,50 =2,25 </t>
  </si>
  <si>
    <t>MEMORIAL DE CÁLCULO</t>
  </si>
  <si>
    <t>ENDEREÇO: RUA ALMICAR RODRIGUES PERLINGEIRO</t>
  </si>
  <si>
    <t>OBRA: REFORMA DO TIRO DE GUERRA</t>
  </si>
  <si>
    <t>1.3</t>
  </si>
  <si>
    <t>1.4</t>
  </si>
  <si>
    <t>BARRA DE ACO CA-25,SEM SALIENCIA OU MOSSA,COEFICIENTE CONFORMACAO SUPERFICIAL MINIMO (ADERENCIA) IGUAL A 1,5,DIAM.6,3MM, DESTINADA A ARMADURA CONCRETO ARMADO, COMPREENDIDO 10% DE PERDA PONTAS E ARAME 18. FORN. , CORTE, DOBRAGEM MONTQGEM E COLOC. AÇO NAS FORMAS C/AUXILIODE EQUIPAMENTOS, INCL. TRANSP. HORIZONTAL E VERTICALC/EWUIPAMENTOS, P/ESTRUTURA DE PONTES E VIADUTOS</t>
  </si>
  <si>
    <t>BDI26,43</t>
  </si>
  <si>
    <t xml:space="preserve"> ARGILA OU BARRO PARA ATERRO/REATERRO (COM TRANSPORTE ATE 10 KM) </t>
  </si>
  <si>
    <t>05.002.0001-A</t>
  </si>
  <si>
    <t xml:space="preserve"> DEMOLICAO,COM EQUIPAMENTO DE AR COMPRIMIDO,DE PISOS OU PAVIMENTOS DE CONCRETO SIMPLES,INCLUSIVE EMPILHAMENTO LATERAL DENTRO DO CANTEIRO DE SERVIÇO.</t>
  </si>
  <si>
    <t xml:space="preserve">CONTRAPISO,BASE OU CAMADA REGULARIZADORA,EXECUTADA COM ARGAMASSA DE CIMNENTO E AREIA,NO TRACO 1:4,NA ESPESSURA DE 2,5CM </t>
  </si>
  <si>
    <t>13.330.0053-A</t>
  </si>
  <si>
    <t>REVESTIMENTO DE PISO COM LADRILHOS CERAMICOS ESMALTADOS,COM MEDIDAS EM TORNO DE (45X45)CM,COM RESISTENCIA A ABRASAO P.E.I - V, CONFORME ABNT NBR 16928, ASSENTES EM SUPERFÍCIE EM OSSO, COM ARGAMASAA COLANTE E REJUNTAMENTO PRONTO.</t>
  </si>
  <si>
    <t>13.330.0100-A</t>
  </si>
  <si>
    <t xml:space="preserve">RODAPE COM LADRILHO CERAMICO,COM 7,5 A 10CM DE ALTURA,ASSENTE CONFORME ITEM 13.025.0016                                 </t>
  </si>
  <si>
    <t>UND</t>
  </si>
  <si>
    <t>18.002.0065-0</t>
  </si>
  <si>
    <t>VASO SANITARIO DE LOUCA BRANCA,TIPO POPULAR,COM CAIXA ACOPLADA,COMPLETO,C/MEDIDAS EM TORNO DE (35X65X35)CM,INCLUSIVE ASSENTO PLÁSTICO TIPO POPULAR, BOLSA DE LIGAÇÃO RABICHO EM PVC E ACESSÓRIOS DE FIXÇÃO E FORNECIMENTO</t>
  </si>
  <si>
    <t xml:space="preserve">18.007.0080-0                                           </t>
  </si>
  <si>
    <t>CHUVEIRO ELETRICO EM PLASTICO,EM 110/220V,COM BRACO CROMADO DE 1/2" E 1 REGISTRO DE PRESSAO 1416 DE 3/4",COM CANOPLA E VOLANTE EM METAL CROMADO, FORNECIMENTO.</t>
  </si>
  <si>
    <t>REGISTRO GAVETA BRUTO EM LATAO FORJADO, BITOLA 3/4 " (REF 1509)</t>
  </si>
  <si>
    <t xml:space="preserve"> TUBO PVC SERIE NORMAL, DN 100 MM, PARA ESGOTO PREDIAL (NBR 5688) </t>
  </si>
  <si>
    <t>JOELHO COM VISITA, PVC SERIE R, 90 GRAUS, 100 X 75 MM, PARA ESGOTO OU AGUAS PLUVIAIS PREDIAIS</t>
  </si>
  <si>
    <t xml:space="preserve"> TE SANITARIO, PVC, DN 100 X 100 MM, SERIE NORMAL, PARA ESGOTO PREDIAL</t>
  </si>
  <si>
    <t>ALVENARIA DE TIJOLOS CERAMICOS FURADOS 10X20X30CM,COMPLEMENTADA COM 20% DE TIJOLOS DE 10X20X20CM,ASSENTES COM ARGAMASSA DE CIMENTO E SAIBRO, NO TRAÇO 1:8, EM PAREDES DE UMA VEZ(0,20M), DE SUPERFÍCIE CORRIDA, ATÉ 1,50 DE ALTURA E MEDIDA PELA ÁREA REAL.</t>
  </si>
  <si>
    <t>ESQUADRIAS</t>
  </si>
  <si>
    <t>PORTA EM ALUMÍNIO DE ABRIR TIPO VENEZIANA COM GUARNIÇÃO, FIXAÇÃO COM P M2 AS 667,03 ARAFUSOS - FORNECIMENTO E INSTALAÇÃO. AF_12/20</t>
  </si>
  <si>
    <t>MOVIMENTAÇÃO DE TERRA</t>
  </si>
  <si>
    <t xml:space="preserve">11.009.0100-B   </t>
  </si>
  <si>
    <t xml:space="preserve">13.301.0120-1 </t>
  </si>
  <si>
    <t>17.012.0040-0</t>
  </si>
  <si>
    <t>ALVENARIA</t>
  </si>
  <si>
    <t>1°. MÊS</t>
  </si>
  <si>
    <t xml:space="preserve">2°. MÊS </t>
  </si>
  <si>
    <t>5.2</t>
  </si>
  <si>
    <t>7.5</t>
  </si>
  <si>
    <t>7.6</t>
  </si>
  <si>
    <t>7.7</t>
  </si>
  <si>
    <t>7.8</t>
  </si>
  <si>
    <t>58,61T X 6KM= 351,66TKM</t>
  </si>
  <si>
    <t>11,722VIAGENS X 5T= 58,61T</t>
  </si>
  <si>
    <t>SALA = 7,2M³ + BANHEIRO = 1,34M³ + VESTIÁRIO = 1,34M³ +  QUARTO = 1,362M³  + COZINHA = 0,5075M³ =  TOTAL = 11,74M³</t>
  </si>
  <si>
    <r>
      <t>SALA = 36,0M+ BANHEIRO = 15,06M+ VESTIÁRIO = 15,73M+  QUARTO = 15,28M + COZINHA = 9,30M =</t>
    </r>
    <r>
      <rPr>
        <b/>
        <sz val="8"/>
        <color theme="1"/>
        <rFont val="Calibri"/>
        <family val="2"/>
        <scheme val="minor"/>
      </rPr>
      <t xml:space="preserve">  TOTAL = 90,80M</t>
    </r>
  </si>
  <si>
    <r>
      <t xml:space="preserve">SALA = 72,0M² + BANHEIRO = 13,244M²+ VESTIÁRIO = 13,48M²+  QUARTO = 13,63M² + COZINHA = 5,075M² + ÁREA EXTERNA = 59,25M²  </t>
    </r>
    <r>
      <rPr>
        <b/>
        <sz val="8"/>
        <color theme="1"/>
        <rFont val="Calibri"/>
        <family val="2"/>
        <scheme val="minor"/>
      </rPr>
      <t>TOTAL = 176,67M²</t>
    </r>
  </si>
  <si>
    <r>
      <t xml:space="preserve">SALA = 80 UND + BANHEIRO = 16 UND + VESTIÁRIO = 12 UND+  QUARTO = 15,35 UND + COZINHA = 7.0 UND =  </t>
    </r>
    <r>
      <rPr>
        <b/>
        <sz val="8"/>
        <color theme="1"/>
        <rFont val="Calibri"/>
        <family val="2"/>
        <scheme val="minor"/>
      </rPr>
      <t xml:space="preserve">TOTAL = 133,92 BARRAS </t>
    </r>
  </si>
  <si>
    <r>
      <t xml:space="preserve">SALA = 7,2M³ + BANHEIRO = 1,325M³ + VESTIÁRIO = 1,348M³ +  QUARTO = 1,3632M³  + COZINHA = 0,5075 = </t>
    </r>
    <r>
      <rPr>
        <b/>
        <sz val="8"/>
        <color theme="1"/>
        <rFont val="Calibri"/>
        <family val="2"/>
        <scheme val="minor"/>
      </rPr>
      <t xml:space="preserve"> TOTAL = 11,74M³</t>
    </r>
  </si>
  <si>
    <r>
      <t xml:space="preserve">SALA = 12 X 6,0 X 0,50 = 36M³  / QUARTO = 13,44 X 0,50 = 6,72M³  /  BANHEIRO = 4,73 X 2,80 X 0,50 = 6,62M³  / VESTIÁRIO = 4,73 X 2,85 X 0,50 = 6,74M³  /  COZINHA = 5,075 X 0,50 = 2,53M³   </t>
    </r>
    <r>
      <rPr>
        <b/>
        <sz val="8"/>
        <color theme="1"/>
        <rFont val="Calibri"/>
        <family val="2"/>
        <scheme val="minor"/>
      </rPr>
      <t>TOTAL = 58,61M³</t>
    </r>
  </si>
  <si>
    <t>4,0 UND</t>
  </si>
  <si>
    <t>3,0 UND</t>
  </si>
  <si>
    <t>12M</t>
  </si>
  <si>
    <t>6 UND</t>
  </si>
  <si>
    <t>4 UND</t>
  </si>
  <si>
    <r>
      <t xml:space="preserve">SALA = 100,80M² + VESTIÁRIO = 42,448M²+  QUARTO = 42,56M² + COZINHA = COZINHA = 26,04M² =  </t>
    </r>
    <r>
      <rPr>
        <b/>
        <sz val="8"/>
        <color theme="1"/>
        <rFont val="Calibri"/>
        <family val="2"/>
        <scheme val="minor"/>
      </rPr>
      <t>TOTAL = 211,848M²</t>
    </r>
  </si>
  <si>
    <t>5 UND</t>
  </si>
  <si>
    <t>LOCAL: RUA ALMICAR RODRIGUES PERLINGEIRO</t>
  </si>
  <si>
    <t>RUA ALMICAR RODRIGUES PERLINGEIRO</t>
  </si>
  <si>
    <t>REFORMA DO TIRO DE GUERRA</t>
  </si>
  <si>
    <t>MARÇO DE 2023.</t>
  </si>
  <si>
    <t>TEMPO DE OBRA: 2 MESES</t>
  </si>
  <si>
    <t>MUNICÍPIO: SANTO ANTÕNIO DE PÁDUA RJ</t>
  </si>
  <si>
    <r>
      <rPr>
        <b/>
        <sz val="11"/>
        <color theme="1"/>
        <rFont val="Calibri"/>
        <family val="2"/>
        <scheme val="minor"/>
      </rPr>
      <t xml:space="preserve">PREFEITURA MUNICIPAL DE SANTA ANTÔNIO DE PÁDUA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CRONOGRAMA FÍSICO FINANCEIRO                                                                                                                                                                                                                                                                                             OBRA: REFORAMA DO TIRO DE GUERRA                                                                                                                                                                                                                                                                               LOCAL: RUA ALMICAR RODRIGUES PERLINGEIRO.</t>
    </r>
  </si>
  <si>
    <r>
      <rPr>
        <b/>
        <sz val="11"/>
        <color theme="1"/>
        <rFont val="Calibri"/>
        <family val="2"/>
        <scheme val="minor"/>
      </rPr>
      <t>PREIUTURA MUNICIPAL DE SANTO ANTÔNIO DE PÁDUA RJ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OBRA: REFORMA DE UMA PRAÇA                                                                                                                                   LOCAL: CONDOMÍNIO LAVAQUIAL - ENTRADA PELA RUA PAULINO F. DE OLIVEIRA</t>
    </r>
  </si>
  <si>
    <t>EMOP E SINAP - 03/2023 - DESONERAÇÃO</t>
  </si>
  <si>
    <t>TOTAL GERAL</t>
  </si>
  <si>
    <t>S/BDI</t>
  </si>
  <si>
    <t>C/BDI</t>
  </si>
  <si>
    <t>PREFEITURA MUNICIPAL DE SANTO ANTÔNIO DE PÁDUA RJ</t>
  </si>
  <si>
    <t>13.002.0016-A</t>
  </si>
  <si>
    <t>EMBOCO INTERNO COM ARGAMASSA DE CIMENTO E SAIBRO,NO TRACO 1:4,COM 2,5CM DE ESPESSURA,INCLUSIVE CHAPISCO DE CIMENTO E AREIA,NO TRACO 1:3</t>
  </si>
  <si>
    <t>6.2</t>
  </si>
  <si>
    <t>3,3+3,81+4,94X1,80=21,69</t>
  </si>
  <si>
    <t>3,3+3,81+4,94X1,80=21,69X2 = 43,38</t>
  </si>
  <si>
    <t>BARRACÃO DE 2x2=4</t>
  </si>
  <si>
    <r>
      <t xml:space="preserve">SALA = 72,0M² + BANHEIRO = 13,25M²+ VESTIÁRIO = 13,48M²+  QUARTO = 13,44M² + COZINHA = 5,075M² =  </t>
    </r>
    <r>
      <rPr>
        <b/>
        <sz val="8"/>
        <color theme="1"/>
        <rFont val="Calibri"/>
        <family val="2"/>
        <scheme val="minor"/>
      </rPr>
      <t>TOTAL = 176,67M²</t>
    </r>
    <r>
      <rPr>
        <sz val="8"/>
        <color theme="1"/>
        <rFont val="Calibri"/>
        <family val="2"/>
        <scheme val="minor"/>
      </rPr>
      <t xml:space="preserve">+  </t>
    </r>
  </si>
  <si>
    <t>CNPJ:</t>
  </si>
  <si>
    <t>Empresa: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</si>
</sst>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R$&quot;\ #,##0;[Red]\-&quot;R$&quot;\ #,##0"/>
    <numFmt numFmtId="8" formatCode="&quot;R$&quot;\ #,##0.00;[Red]\-&quot;R$&quot;\ #,##0.00"/>
    <numFmt numFmtId="164" formatCode="0.0000"/>
    <numFmt numFmtId="165" formatCode="#,##0.0000"/>
    <numFmt numFmtId="166" formatCode="#,##0.0000_ ;[Red]\-#,##0.0000\ "/>
    <numFmt numFmtId="167" formatCode="&quot;R$&quot;\ #,##0.00"/>
    <numFmt numFmtId="168" formatCode="&quot;R$&quot;\ #,##0.00;[Red]&quot;R$&quot;\ #,##0.00"/>
  </numFmts>
  <fonts count="4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ourier New"/>
      <family val="3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48"/>
      <name val="Arial"/>
      <family val="2"/>
    </font>
    <font>
      <b/>
      <sz val="14"/>
      <name val="Arial"/>
      <family val="2"/>
    </font>
    <font>
      <b/>
      <sz val="4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u/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Courier New"/>
      <family val="3"/>
    </font>
    <font>
      <b/>
      <sz val="11"/>
      <color theme="1"/>
      <name val="Arial"/>
      <family val="2"/>
    </font>
    <font>
      <b/>
      <sz val="11"/>
      <color theme="1"/>
      <name val="Courier New"/>
      <family val="3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8" fillId="0" borderId="0"/>
  </cellStyleXfs>
  <cellXfs count="21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/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35" fillId="0" borderId="0" xfId="0" applyFont="1"/>
    <xf numFmtId="167" fontId="4" fillId="0" borderId="0" xfId="0" applyNumberFormat="1" applyFont="1" applyAlignment="1">
      <alignment horizontal="center" vertical="center" wrapText="1"/>
    </xf>
    <xf numFmtId="8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7" fontId="0" fillId="0" borderId="0" xfId="0" applyNumberFormat="1"/>
    <xf numFmtId="2" fontId="0" fillId="0" borderId="0" xfId="0" applyNumberForma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34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8" fontId="5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4" fillId="3" borderId="0" xfId="0" applyFont="1" applyFill="1"/>
    <xf numFmtId="0" fontId="37" fillId="3" borderId="0" xfId="0" applyFont="1" applyFill="1"/>
    <xf numFmtId="164" fontId="5" fillId="3" borderId="0" xfId="0" applyNumberFormat="1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8" fontId="9" fillId="3" borderId="0" xfId="0" applyNumberFormat="1" applyFont="1" applyFill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8" fontId="34" fillId="3" borderId="0" xfId="0" applyNumberFormat="1" applyFont="1" applyFill="1"/>
    <xf numFmtId="167" fontId="9" fillId="3" borderId="0" xfId="0" applyNumberFormat="1" applyFont="1" applyFill="1" applyAlignment="1">
      <alignment horizontal="center" vertical="center"/>
    </xf>
    <xf numFmtId="8" fontId="5" fillId="3" borderId="0" xfId="0" applyNumberFormat="1" applyFont="1" applyFill="1"/>
    <xf numFmtId="0" fontId="34" fillId="3" borderId="0" xfId="0" applyFont="1" applyFill="1" applyAlignment="1">
      <alignment horizontal="center"/>
    </xf>
    <xf numFmtId="8" fontId="4" fillId="0" borderId="0" xfId="0" applyNumberFormat="1" applyFont="1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0" fontId="37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8" fontId="4" fillId="0" borderId="0" xfId="0" applyNumberFormat="1" applyFont="1" applyAlignment="1" applyProtection="1">
      <alignment horizontal="center" vertical="center" wrapText="1"/>
      <protection locked="0"/>
    </xf>
    <xf numFmtId="8" fontId="5" fillId="3" borderId="0" xfId="0" applyNumberFormat="1" applyFont="1" applyFill="1" applyAlignment="1" applyProtection="1">
      <alignment horizontal="center" vertical="center" wrapText="1"/>
      <protection locked="0"/>
    </xf>
    <xf numFmtId="0" fontId="34" fillId="3" borderId="0" xfId="0" applyFont="1" applyFill="1" applyProtection="1">
      <protection locked="0"/>
    </xf>
    <xf numFmtId="167" fontId="4" fillId="0" borderId="0" xfId="0" applyNumberFormat="1" applyFont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8" fontId="2" fillId="0" borderId="0" xfId="0" applyNumberFormat="1" applyFont="1" applyAlignment="1" applyProtection="1">
      <alignment horizontal="center" vertical="center"/>
      <protection locked="0"/>
    </xf>
    <xf numFmtId="8" fontId="9" fillId="3" borderId="0" xfId="0" applyNumberFormat="1" applyFon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167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9" fillId="4" borderId="0" xfId="0" applyFont="1" applyFill="1" applyAlignment="1" applyProtection="1">
      <alignment horizontal="left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4" fillId="0" borderId="1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horizontal="left" vertical="center"/>
    </xf>
    <xf numFmtId="0" fontId="14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18" fillId="0" borderId="0" xfId="0" applyFont="1" applyProtection="1"/>
    <xf numFmtId="0" fontId="1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1" fillId="0" borderId="4" xfId="0" applyFont="1" applyBorder="1" applyAlignment="1" applyProtection="1">
      <alignment vertical="center"/>
    </xf>
    <xf numFmtId="0" fontId="22" fillId="0" borderId="5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3" fillId="0" borderId="0" xfId="0" applyFont="1" applyProtection="1"/>
    <xf numFmtId="0" fontId="0" fillId="0" borderId="10" xfId="0" applyBorder="1" applyProtection="1"/>
    <xf numFmtId="0" fontId="21" fillId="0" borderId="9" xfId="0" applyFont="1" applyBorder="1" applyAlignment="1" applyProtection="1">
      <alignment horizontal="right" vertical="center"/>
    </xf>
    <xf numFmtId="14" fontId="21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right" vertical="center"/>
    </xf>
    <xf numFmtId="10" fontId="21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indent="3"/>
    </xf>
    <xf numFmtId="0" fontId="21" fillId="0" borderId="1" xfId="0" applyFont="1" applyBorder="1" applyAlignment="1" applyProtection="1">
      <alignment horizontal="right" vertical="center" wrapText="1"/>
    </xf>
    <xf numFmtId="17" fontId="21" fillId="0" borderId="2" xfId="0" applyNumberFormat="1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right" vertical="center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/>
    </xf>
    <xf numFmtId="0" fontId="21" fillId="4" borderId="0" xfId="0" applyFont="1" applyFill="1" applyAlignment="1" applyProtection="1">
      <alignment vertical="center"/>
    </xf>
    <xf numFmtId="0" fontId="21" fillId="4" borderId="5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left" vertical="center"/>
    </xf>
    <xf numFmtId="0" fontId="24" fillId="0" borderId="0" xfId="0" applyFont="1" applyProtection="1"/>
    <xf numFmtId="0" fontId="25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26" fillId="0" borderId="0" xfId="0" applyFont="1" applyProtection="1"/>
    <xf numFmtId="0" fontId="18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/>
    </xf>
    <xf numFmtId="0" fontId="30" fillId="0" borderId="0" xfId="0" applyFont="1" applyProtection="1"/>
    <xf numFmtId="0" fontId="29" fillId="0" borderId="0" xfId="0" applyFont="1" applyProtection="1"/>
    <xf numFmtId="0" fontId="31" fillId="0" borderId="0" xfId="0" applyFont="1" applyProtection="1"/>
    <xf numFmtId="0" fontId="29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29" fillId="0" borderId="0" xfId="0" applyFont="1" applyAlignment="1" applyProtection="1">
      <alignment horizontal="left"/>
    </xf>
    <xf numFmtId="0" fontId="29" fillId="0" borderId="0" xfId="0" applyFont="1" applyAlignment="1" applyProtection="1">
      <alignment wrapText="1"/>
    </xf>
    <xf numFmtId="0" fontId="33" fillId="0" borderId="11" xfId="0" applyFont="1" applyBorder="1" applyAlignment="1" applyProtection="1">
      <alignment horizontal="center" vertical="center" wrapText="1"/>
    </xf>
    <xf numFmtId="0" fontId="33" fillId="0" borderId="12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vertical="center"/>
    </xf>
    <xf numFmtId="0" fontId="33" fillId="0" borderId="13" xfId="0" applyFont="1" applyBorder="1" applyAlignment="1" applyProtection="1">
      <alignment horizontal="center" vertical="center" wrapText="1"/>
    </xf>
    <xf numFmtId="0" fontId="29" fillId="0" borderId="13" xfId="0" applyFont="1" applyBorder="1" applyProtection="1"/>
    <xf numFmtId="10" fontId="23" fillId="2" borderId="14" xfId="2" applyNumberFormat="1" applyFont="1" applyFill="1" applyBorder="1" applyAlignment="1" applyProtection="1">
      <alignment horizontal="center" vertical="center"/>
    </xf>
    <xf numFmtId="0" fontId="29" fillId="0" borderId="11" xfId="0" applyFont="1" applyBorder="1" applyProtection="1"/>
    <xf numFmtId="0" fontId="33" fillId="0" borderId="13" xfId="0" applyFont="1" applyBorder="1" applyProtection="1"/>
    <xf numFmtId="10" fontId="33" fillId="0" borderId="13" xfId="1" applyNumberFormat="1" applyFont="1" applyFill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164" fontId="29" fillId="0" borderId="13" xfId="0" applyNumberFormat="1" applyFont="1" applyBorder="1" applyAlignment="1" applyProtection="1">
      <alignment horizontal="center"/>
    </xf>
    <xf numFmtId="0" fontId="33" fillId="0" borderId="0" xfId="0" applyFont="1" applyProtection="1"/>
    <xf numFmtId="0" fontId="29" fillId="0" borderId="13" xfId="0" applyFont="1" applyBorder="1" applyAlignment="1" applyProtection="1">
      <alignment horizontal="left"/>
    </xf>
    <xf numFmtId="9" fontId="29" fillId="0" borderId="13" xfId="1" applyFont="1" applyFill="1" applyBorder="1" applyAlignment="1" applyProtection="1">
      <alignment horizontal="center"/>
    </xf>
    <xf numFmtId="9" fontId="29" fillId="0" borderId="0" xfId="1" applyFont="1" applyFill="1" applyBorder="1" applyAlignment="1" applyProtection="1">
      <alignment horizontal="center"/>
    </xf>
    <xf numFmtId="10" fontId="29" fillId="0" borderId="13" xfId="1" applyNumberFormat="1" applyFont="1" applyFill="1" applyBorder="1" applyAlignment="1" applyProtection="1">
      <alignment horizontal="center"/>
    </xf>
    <xf numFmtId="10" fontId="29" fillId="0" borderId="0" xfId="1" applyNumberFormat="1" applyFont="1" applyFill="1" applyBorder="1" applyAlignment="1" applyProtection="1">
      <alignment horizontal="center"/>
    </xf>
    <xf numFmtId="0" fontId="33" fillId="0" borderId="13" xfId="0" applyFont="1" applyBorder="1" applyAlignment="1" applyProtection="1">
      <alignment horizontal="left"/>
    </xf>
    <xf numFmtId="10" fontId="33" fillId="0" borderId="13" xfId="0" applyNumberFormat="1" applyFont="1" applyBorder="1" applyAlignment="1" applyProtection="1">
      <alignment horizontal="center"/>
    </xf>
    <xf numFmtId="10" fontId="33" fillId="0" borderId="0" xfId="0" applyNumberFormat="1" applyFont="1" applyAlignment="1" applyProtection="1">
      <alignment horizontal="center"/>
    </xf>
    <xf numFmtId="0" fontId="32" fillId="0" borderId="0" xfId="0" applyFont="1" applyProtection="1"/>
    <xf numFmtId="0" fontId="32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4" fillId="4" borderId="0" xfId="0" applyFont="1" applyFill="1" applyAlignment="1" applyProtection="1">
      <alignment horizontal="right" vertical="center" wrapText="1"/>
    </xf>
    <xf numFmtId="0" fontId="34" fillId="4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8" fontId="5" fillId="3" borderId="0" xfId="0" applyNumberFormat="1" applyFont="1" applyFill="1" applyAlignment="1" applyProtection="1">
      <alignment horizontal="center" vertical="center"/>
    </xf>
    <xf numFmtId="8" fontId="4" fillId="3" borderId="0" xfId="0" applyNumberFormat="1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0" fontId="4" fillId="0" borderId="0" xfId="0" applyNumberFormat="1" applyFont="1" applyAlignment="1" applyProtection="1">
      <alignment horizontal="center" vertical="center"/>
    </xf>
    <xf numFmtId="8" fontId="5" fillId="0" borderId="0" xfId="0" applyNumberFormat="1" applyFont="1" applyAlignment="1" applyProtection="1">
      <alignment horizontal="center" vertical="center"/>
    </xf>
    <xf numFmtId="8" fontId="4" fillId="0" borderId="0" xfId="0" applyNumberFormat="1" applyFont="1" applyAlignment="1" applyProtection="1">
      <alignment horizontal="center" vertical="center"/>
    </xf>
    <xf numFmtId="167" fontId="4" fillId="3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167" fontId="5" fillId="3" borderId="0" xfId="0" applyNumberFormat="1" applyFont="1" applyFill="1" applyAlignment="1" applyProtection="1">
      <alignment horizontal="center" vertical="center"/>
    </xf>
    <xf numFmtId="4" fontId="0" fillId="3" borderId="0" xfId="0" applyNumberFormat="1" applyFill="1" applyProtection="1"/>
    <xf numFmtId="167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7" fontId="6" fillId="0" borderId="0" xfId="0" applyNumberFormat="1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7" fontId="5" fillId="0" borderId="0" xfId="0" applyNumberFormat="1" applyFont="1" applyAlignment="1" applyProtection="1">
      <alignment horizontal="center" vertical="center"/>
    </xf>
    <xf numFmtId="167" fontId="6" fillId="0" borderId="0" xfId="0" applyNumberFormat="1" applyFont="1" applyAlignment="1" applyProtection="1">
      <alignment horizontal="center" vertical="center"/>
    </xf>
    <xf numFmtId="167" fontId="0" fillId="0" borderId="0" xfId="0" applyNumberFormat="1" applyProtection="1"/>
    <xf numFmtId="0" fontId="34" fillId="0" borderId="0" xfId="0" applyFont="1" applyAlignment="1" applyProtection="1">
      <alignment horizontal="center" vertical="top" wrapText="1"/>
    </xf>
  </cellXfs>
  <cellStyles count="3">
    <cellStyle name="Normal" xfId="0" builtinId="0"/>
    <cellStyle name="Normal 2" xfId="2" xr:uid="{CA5EE4F0-BDB4-473D-893C-1A2EFB7F9F89}"/>
    <cellStyle name="Porcentagem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1275473</xdr:colOff>
      <xdr:row>4</xdr:row>
      <xdr:rowOff>186563</xdr:rowOff>
    </xdr:from>
    <xdr:to>
      <xdr:col>3</xdr:col>
      <xdr:colOff>2030186</xdr:colOff>
      <xdr:row>9</xdr:row>
      <xdr:rowOff>96611</xdr:rowOff>
    </xdr:to>
    <xdr:pic>
      <xdr:nvPicPr>
        <xdr:cNvPr id="2" name="Imagem 1" descr="Timbre 1">
          <a:extLst>
            <a:ext uri="{FF2B5EF4-FFF2-40B4-BE49-F238E27FC236}">
              <a16:creationId xmlns:a16="http://schemas.microsoft.com/office/drawing/2014/main" id="{E2FE57F3-09F3-4070-B26A-D04E2812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6000"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948" y="1567688"/>
          <a:ext cx="754713" cy="1014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BFFA-D551-4F33-B713-72DF45DBD1A3}">
  <sheetPr>
    <pageSetUpPr fitToPage="1"/>
  </sheetPr>
  <dimension ref="A1:L76"/>
  <sheetViews>
    <sheetView tabSelected="1" zoomScaleNormal="100" workbookViewId="0">
      <selection activeCell="F15" sqref="F15"/>
    </sheetView>
  </sheetViews>
  <sheetFormatPr defaultRowHeight="15" x14ac:dyDescent="0.25"/>
  <cols>
    <col min="1" max="1" width="11" customWidth="1"/>
    <col min="2" max="2" width="15.140625" customWidth="1"/>
    <col min="3" max="3" width="57.5703125" customWidth="1"/>
    <col min="4" max="4" width="5.42578125" customWidth="1"/>
    <col min="5" max="5" width="7.7109375" customWidth="1"/>
    <col min="6" max="6" width="11.42578125" customWidth="1"/>
    <col min="7" max="7" width="12.5703125" customWidth="1"/>
    <col min="8" max="8" width="11" customWidth="1"/>
    <col min="9" max="9" width="12.140625" customWidth="1"/>
    <col min="10" max="11" width="11.85546875" bestFit="1" customWidth="1"/>
  </cols>
  <sheetData>
    <row r="1" spans="1:10" ht="18.75" x14ac:dyDescent="0.3">
      <c r="A1" s="90" t="s">
        <v>196</v>
      </c>
      <c r="B1" s="91"/>
      <c r="C1" s="91"/>
      <c r="D1" s="91"/>
      <c r="E1" s="91"/>
      <c r="F1" s="91"/>
      <c r="G1" s="91"/>
      <c r="H1" s="91"/>
    </row>
    <row r="3" spans="1:10" x14ac:dyDescent="0.25">
      <c r="A3" s="92" t="s">
        <v>132</v>
      </c>
      <c r="B3" s="92"/>
      <c r="C3" s="92"/>
      <c r="D3" s="92"/>
      <c r="E3" s="92"/>
      <c r="F3" s="92"/>
      <c r="G3" s="92"/>
      <c r="H3" s="92"/>
    </row>
    <row r="4" spans="1:10" x14ac:dyDescent="0.25">
      <c r="A4" t="s">
        <v>131</v>
      </c>
    </row>
    <row r="5" spans="1:10" x14ac:dyDescent="0.25">
      <c r="A5" t="s">
        <v>0</v>
      </c>
    </row>
    <row r="6" spans="1:10" x14ac:dyDescent="0.25">
      <c r="A6" s="93" t="s">
        <v>205</v>
      </c>
      <c r="B6" s="93"/>
      <c r="C6" s="95"/>
      <c r="D6" s="95"/>
      <c r="E6" s="95"/>
      <c r="F6" s="95"/>
      <c r="G6" s="95"/>
      <c r="H6" s="95"/>
      <c r="I6" s="95"/>
    </row>
    <row r="7" spans="1:10" ht="15.75" customHeight="1" x14ac:dyDescent="0.25">
      <c r="A7" s="94" t="s">
        <v>204</v>
      </c>
      <c r="B7" s="94"/>
      <c r="C7" s="96"/>
      <c r="D7" s="96"/>
      <c r="E7" s="96"/>
      <c r="F7" s="96"/>
      <c r="G7" s="96"/>
      <c r="H7" s="96"/>
      <c r="I7" s="96"/>
    </row>
    <row r="8" spans="1:10" ht="27.75" customHeight="1" x14ac:dyDescent="0.25">
      <c r="A8" s="4"/>
      <c r="B8" s="13" t="s">
        <v>22</v>
      </c>
      <c r="C8" s="11" t="s">
        <v>192</v>
      </c>
      <c r="D8" s="4"/>
      <c r="E8" s="4"/>
      <c r="F8" s="4"/>
      <c r="G8" s="4"/>
      <c r="H8" s="4"/>
      <c r="I8" s="4"/>
    </row>
    <row r="9" spans="1:10" ht="15" customHeight="1" x14ac:dyDescent="0.25">
      <c r="A9" s="4"/>
      <c r="B9" s="4"/>
      <c r="C9" s="4"/>
      <c r="D9" s="4"/>
      <c r="E9" s="4"/>
      <c r="F9" s="4"/>
      <c r="G9" s="4"/>
      <c r="H9" s="4">
        <v>1.2643</v>
      </c>
      <c r="I9" s="4"/>
    </row>
    <row r="10" spans="1:10" x14ac:dyDescent="0.25">
      <c r="A10" s="11" t="s">
        <v>1</v>
      </c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25</v>
      </c>
      <c r="H10" s="11" t="s">
        <v>136</v>
      </c>
      <c r="I10" s="11" t="s">
        <v>26</v>
      </c>
      <c r="J10" s="54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10" s="64" customFormat="1" x14ac:dyDescent="0.25">
      <c r="A12" s="59" t="s">
        <v>23</v>
      </c>
      <c r="B12" s="59"/>
      <c r="C12" s="60" t="s">
        <v>27</v>
      </c>
      <c r="D12" s="59"/>
      <c r="E12" s="59"/>
      <c r="F12" s="59"/>
      <c r="G12" s="61">
        <f>G14+G15</f>
        <v>3212.0200000000004</v>
      </c>
      <c r="H12" s="59"/>
      <c r="I12" s="61">
        <f>I14+I15</f>
        <v>4060.9568860000004</v>
      </c>
    </row>
    <row r="13" spans="1:10" x14ac:dyDescent="0.25">
      <c r="A13" s="4"/>
      <c r="B13" s="4"/>
      <c r="C13" s="2"/>
      <c r="D13" s="4"/>
      <c r="E13" s="4"/>
      <c r="F13" s="6"/>
      <c r="G13" s="7"/>
      <c r="H13" s="34"/>
      <c r="I13" s="14"/>
      <c r="J13" s="47"/>
    </row>
    <row r="14" spans="1:10" ht="72" customHeight="1" x14ac:dyDescent="0.25">
      <c r="A14" s="4" t="s">
        <v>7</v>
      </c>
      <c r="B14" s="4" t="s">
        <v>32</v>
      </c>
      <c r="C14" s="2" t="s">
        <v>31</v>
      </c>
      <c r="D14" s="5" t="s">
        <v>24</v>
      </c>
      <c r="E14" s="4">
        <v>4</v>
      </c>
      <c r="F14" s="75">
        <v>478.98</v>
      </c>
      <c r="G14" s="38">
        <f>F14*E14</f>
        <v>1915.92</v>
      </c>
      <c r="H14" s="37">
        <v>0.26429999999999998</v>
      </c>
      <c r="I14" s="7">
        <f>G14*$H$9</f>
        <v>2422.2976560000002</v>
      </c>
      <c r="J14" s="47"/>
    </row>
    <row r="15" spans="1:10" ht="31.5" customHeight="1" x14ac:dyDescent="0.25">
      <c r="A15" s="4" t="s">
        <v>9</v>
      </c>
      <c r="B15" s="4" t="s">
        <v>33</v>
      </c>
      <c r="C15" s="2" t="s">
        <v>34</v>
      </c>
      <c r="D15" s="2" t="s">
        <v>24</v>
      </c>
      <c r="E15" s="2">
        <v>2.5</v>
      </c>
      <c r="F15" s="75">
        <v>518.44000000000005</v>
      </c>
      <c r="G15" s="46">
        <f>F15*E15</f>
        <v>1296.1000000000001</v>
      </c>
      <c r="H15" s="37">
        <v>0.26429999999999998</v>
      </c>
      <c r="I15" s="7">
        <f t="shared" ref="I15:I62" si="0">G15*$H$9</f>
        <v>1638.6592300000002</v>
      </c>
      <c r="J15" s="47"/>
    </row>
    <row r="16" spans="1:10" x14ac:dyDescent="0.25">
      <c r="A16" s="45"/>
      <c r="B16" s="45"/>
      <c r="C16" s="45"/>
      <c r="D16" s="45"/>
      <c r="E16" s="45"/>
      <c r="F16" s="76"/>
      <c r="G16" s="45"/>
      <c r="H16" s="45"/>
      <c r="I16" s="7"/>
    </row>
    <row r="17" spans="1:12" s="64" customFormat="1" x14ac:dyDescent="0.25">
      <c r="A17" s="59" t="s">
        <v>11</v>
      </c>
      <c r="B17" s="65"/>
      <c r="C17" s="62" t="s">
        <v>157</v>
      </c>
      <c r="D17" s="65"/>
      <c r="E17" s="65"/>
      <c r="F17" s="77"/>
      <c r="G17" s="73">
        <f>G19+G20</f>
        <v>5865.6887999999999</v>
      </c>
      <c r="H17" s="65"/>
      <c r="I17" s="61">
        <f>I19+I20</f>
        <v>7415.9903498399999</v>
      </c>
    </row>
    <row r="18" spans="1:12" x14ac:dyDescent="0.25">
      <c r="F18" s="78"/>
      <c r="I18" s="7"/>
    </row>
    <row r="19" spans="1:12" ht="34.5" customHeight="1" x14ac:dyDescent="0.25">
      <c r="A19" s="4" t="s">
        <v>13</v>
      </c>
      <c r="B19" s="4" t="s">
        <v>10</v>
      </c>
      <c r="C19" s="2" t="s">
        <v>38</v>
      </c>
      <c r="D19" s="4" t="s">
        <v>8</v>
      </c>
      <c r="E19" s="4">
        <v>58.61</v>
      </c>
      <c r="F19" s="75">
        <v>21.69</v>
      </c>
      <c r="G19" s="7">
        <f>F19*E19</f>
        <v>1271.2509</v>
      </c>
      <c r="H19" s="37">
        <v>0.26429999999999998</v>
      </c>
      <c r="I19" s="7">
        <f t="shared" si="0"/>
        <v>1607.2425128699999</v>
      </c>
      <c r="J19" s="47"/>
    </row>
    <row r="20" spans="1:12" ht="25.5" customHeight="1" x14ac:dyDescent="0.25">
      <c r="A20" s="4" t="s">
        <v>30</v>
      </c>
      <c r="B20" s="4">
        <v>6081</v>
      </c>
      <c r="C20" s="49" t="s">
        <v>137</v>
      </c>
      <c r="D20" s="4" t="s">
        <v>8</v>
      </c>
      <c r="E20" s="4">
        <v>58.61</v>
      </c>
      <c r="F20" s="79">
        <v>78.39</v>
      </c>
      <c r="G20" s="7">
        <f>F20*E20</f>
        <v>4594.4378999999999</v>
      </c>
      <c r="H20" s="37">
        <v>0.26429999999999998</v>
      </c>
      <c r="I20" s="7">
        <f t="shared" si="0"/>
        <v>5808.7478369700002</v>
      </c>
      <c r="J20" s="47"/>
    </row>
    <row r="21" spans="1:12" x14ac:dyDescent="0.25">
      <c r="A21" s="4"/>
      <c r="B21" s="4"/>
      <c r="C21" s="5"/>
      <c r="D21" s="4"/>
      <c r="E21" s="4"/>
      <c r="F21" s="80"/>
      <c r="G21" s="7"/>
      <c r="H21" s="35"/>
      <c r="I21" s="7"/>
    </row>
    <row r="22" spans="1:12" s="64" customFormat="1" x14ac:dyDescent="0.25">
      <c r="A22" s="59" t="s">
        <v>14</v>
      </c>
      <c r="B22" s="59"/>
      <c r="C22" s="59" t="s">
        <v>39</v>
      </c>
      <c r="D22" s="59"/>
      <c r="E22" s="59"/>
      <c r="F22" s="81"/>
      <c r="G22" s="61">
        <f>G24+G25</f>
        <v>1158.1336000000001</v>
      </c>
      <c r="H22" s="66"/>
      <c r="I22" s="61">
        <f>I24+I25</f>
        <v>1464.2283104799999</v>
      </c>
    </row>
    <row r="23" spans="1:12" x14ac:dyDescent="0.25">
      <c r="D23" s="4"/>
      <c r="E23" s="4"/>
      <c r="F23" s="79"/>
      <c r="G23" s="14"/>
      <c r="I23" s="7"/>
    </row>
    <row r="24" spans="1:12" ht="56.25" x14ac:dyDescent="0.25">
      <c r="A24" s="4" t="s">
        <v>15</v>
      </c>
      <c r="B24" s="4" t="s">
        <v>40</v>
      </c>
      <c r="C24" s="2" t="s">
        <v>41</v>
      </c>
      <c r="D24" s="4" t="s">
        <v>45</v>
      </c>
      <c r="E24" s="4">
        <v>351.66</v>
      </c>
      <c r="F24" s="75">
        <v>1.04</v>
      </c>
      <c r="G24" s="7">
        <f>F24*E24</f>
        <v>365.72640000000001</v>
      </c>
      <c r="H24" s="37">
        <v>0.26429999999999998</v>
      </c>
      <c r="I24" s="7">
        <f t="shared" si="0"/>
        <v>462.38788751999999</v>
      </c>
      <c r="J24" s="47"/>
      <c r="K24" s="7"/>
    </row>
    <row r="25" spans="1:12" ht="70.5" customHeight="1" x14ac:dyDescent="0.25">
      <c r="A25" s="4" t="s">
        <v>37</v>
      </c>
      <c r="B25" s="4" t="s">
        <v>42</v>
      </c>
      <c r="C25" s="2" t="s">
        <v>43</v>
      </c>
      <c r="D25" s="4" t="s">
        <v>44</v>
      </c>
      <c r="E25" s="4">
        <v>58.61</v>
      </c>
      <c r="F25" s="75">
        <v>13.52</v>
      </c>
      <c r="G25" s="7">
        <f>F25*E25</f>
        <v>792.40719999999999</v>
      </c>
      <c r="H25" s="37">
        <v>0.26429999999999998</v>
      </c>
      <c r="I25" s="7">
        <f t="shared" si="0"/>
        <v>1001.84042296</v>
      </c>
      <c r="J25" s="7"/>
      <c r="K25" s="47"/>
      <c r="L25" s="7"/>
    </row>
    <row r="26" spans="1:12" ht="21.75" customHeight="1" x14ac:dyDescent="0.25">
      <c r="F26" s="78"/>
      <c r="I26" s="7"/>
    </row>
    <row r="27" spans="1:12" s="64" customFormat="1" ht="23.25" customHeight="1" x14ac:dyDescent="0.25">
      <c r="A27" s="59" t="s">
        <v>16</v>
      </c>
      <c r="C27" s="63" t="s">
        <v>12</v>
      </c>
      <c r="F27" s="82"/>
      <c r="G27" s="61">
        <f>G29</f>
        <v>2028.085</v>
      </c>
      <c r="I27" s="61">
        <f>I29</f>
        <v>2564.1078655000001</v>
      </c>
    </row>
    <row r="28" spans="1:12" ht="18" customHeight="1" x14ac:dyDescent="0.25">
      <c r="A28" s="4"/>
      <c r="B28" s="4"/>
      <c r="C28" s="2"/>
      <c r="D28" s="4"/>
      <c r="E28" s="4"/>
      <c r="F28" s="79"/>
      <c r="G28" s="4"/>
      <c r="H28" s="4"/>
      <c r="I28" s="7"/>
    </row>
    <row r="29" spans="1:12" ht="43.5" customHeight="1" x14ac:dyDescent="0.25">
      <c r="A29" s="4" t="s">
        <v>18</v>
      </c>
      <c r="B29" s="4" t="s">
        <v>138</v>
      </c>
      <c r="C29" s="41" t="s">
        <v>139</v>
      </c>
      <c r="D29" s="4" t="s">
        <v>8</v>
      </c>
      <c r="E29" s="4">
        <v>11.74</v>
      </c>
      <c r="F29" s="83">
        <v>172.75</v>
      </c>
      <c r="G29" s="51">
        <f>F29*E29</f>
        <v>2028.085</v>
      </c>
      <c r="H29" s="37">
        <v>0.26429999999999998</v>
      </c>
      <c r="I29" s="7">
        <f t="shared" si="0"/>
        <v>2564.1078655000001</v>
      </c>
      <c r="J29" s="47"/>
      <c r="K29" s="47"/>
    </row>
    <row r="30" spans="1:12" x14ac:dyDescent="0.25">
      <c r="A30" s="4"/>
      <c r="B30" s="4"/>
      <c r="D30" s="2"/>
      <c r="E30" s="2"/>
      <c r="F30" s="75"/>
      <c r="G30" s="7"/>
      <c r="H30" s="35"/>
      <c r="I30" s="7"/>
    </row>
    <row r="31" spans="1:12" s="64" customFormat="1" x14ac:dyDescent="0.25">
      <c r="A31" s="59" t="s">
        <v>47</v>
      </c>
      <c r="B31" s="59"/>
      <c r="C31" s="59" t="s">
        <v>17</v>
      </c>
      <c r="D31" s="59"/>
      <c r="E31" s="59"/>
      <c r="F31" s="84"/>
      <c r="G31" s="61">
        <f>G33+G34</f>
        <v>13106.312000000002</v>
      </c>
      <c r="I31" s="61">
        <f>I33+I34</f>
        <v>16570.310261600003</v>
      </c>
    </row>
    <row r="32" spans="1:12" x14ac:dyDescent="0.25">
      <c r="F32" s="78"/>
      <c r="I32" s="7"/>
    </row>
    <row r="33" spans="1:11" ht="45" x14ac:dyDescent="0.25">
      <c r="A33" s="4" t="s">
        <v>46</v>
      </c>
      <c r="B33" s="4" t="s">
        <v>19</v>
      </c>
      <c r="C33" s="2" t="s">
        <v>20</v>
      </c>
      <c r="D33" s="4" t="s">
        <v>8</v>
      </c>
      <c r="E33" s="36">
        <v>11.74</v>
      </c>
      <c r="F33" s="75">
        <v>570.74</v>
      </c>
      <c r="G33" s="7">
        <f>F33*E33</f>
        <v>6700.4876000000004</v>
      </c>
      <c r="H33" s="37">
        <v>0.26429999999999998</v>
      </c>
      <c r="I33" s="7">
        <f t="shared" si="0"/>
        <v>8471.4264726800011</v>
      </c>
      <c r="J33" s="47"/>
      <c r="K33" s="47"/>
    </row>
    <row r="34" spans="1:11" ht="87.75" customHeight="1" x14ac:dyDescent="0.25">
      <c r="A34" s="4" t="s">
        <v>164</v>
      </c>
      <c r="B34" s="44" t="s">
        <v>158</v>
      </c>
      <c r="C34" s="42" t="s">
        <v>135</v>
      </c>
      <c r="D34" s="4" t="s">
        <v>21</v>
      </c>
      <c r="E34" s="4">
        <v>393.72</v>
      </c>
      <c r="F34" s="75">
        <v>16.27</v>
      </c>
      <c r="G34" s="7">
        <f>F34*E34</f>
        <v>6405.8244000000004</v>
      </c>
      <c r="H34" s="37">
        <v>0.26429999999999998</v>
      </c>
      <c r="I34" s="7">
        <f t="shared" si="0"/>
        <v>8098.8837889200004</v>
      </c>
      <c r="J34" s="47"/>
      <c r="K34" s="47"/>
    </row>
    <row r="35" spans="1:11" ht="11.25" customHeight="1" x14ac:dyDescent="0.25">
      <c r="A35" s="4"/>
      <c r="B35" s="4"/>
      <c r="C35" s="40"/>
      <c r="D35" s="4"/>
      <c r="E35" s="4"/>
      <c r="F35" s="75"/>
      <c r="G35" s="7"/>
      <c r="H35" s="34"/>
      <c r="I35" s="7"/>
    </row>
    <row r="36" spans="1:11" s="64" customFormat="1" x14ac:dyDescent="0.25">
      <c r="A36" s="59" t="s">
        <v>48</v>
      </c>
      <c r="B36" s="59"/>
      <c r="C36" s="60" t="s">
        <v>56</v>
      </c>
      <c r="D36" s="59"/>
      <c r="E36" s="59"/>
      <c r="F36" s="84"/>
      <c r="G36" s="61">
        <f>G38</f>
        <v>5920.2116999999989</v>
      </c>
      <c r="H36" s="67"/>
      <c r="I36" s="61">
        <f>I38+I39</f>
        <v>9284.3990608499989</v>
      </c>
    </row>
    <row r="37" spans="1:11" x14ac:dyDescent="0.25">
      <c r="A37" s="4"/>
      <c r="B37" s="4"/>
      <c r="C37" s="40" t="s">
        <v>50</v>
      </c>
      <c r="D37" s="4"/>
      <c r="E37" s="36"/>
      <c r="F37" s="75"/>
      <c r="I37" s="7"/>
    </row>
    <row r="38" spans="1:11" ht="33.75" x14ac:dyDescent="0.25">
      <c r="A38" s="4" t="s">
        <v>49</v>
      </c>
      <c r="B38" s="15" t="s">
        <v>159</v>
      </c>
      <c r="C38" s="41" t="s">
        <v>140</v>
      </c>
      <c r="D38" s="4" t="s">
        <v>24</v>
      </c>
      <c r="E38" s="4">
        <v>176.67</v>
      </c>
      <c r="F38" s="75">
        <v>33.51</v>
      </c>
      <c r="G38" s="7">
        <f>F38*E38</f>
        <v>5920.2116999999989</v>
      </c>
      <c r="H38" s="37">
        <v>0.26429999999999998</v>
      </c>
      <c r="I38" s="7">
        <f>G38*$H$9</f>
        <v>7484.9236523099989</v>
      </c>
      <c r="J38" s="47"/>
      <c r="K38" s="47"/>
    </row>
    <row r="39" spans="1:11" ht="33.75" x14ac:dyDescent="0.25">
      <c r="A39" s="4" t="s">
        <v>199</v>
      </c>
      <c r="B39" s="15" t="s">
        <v>197</v>
      </c>
      <c r="C39" s="41" t="s">
        <v>198</v>
      </c>
      <c r="D39" s="4" t="s">
        <v>66</v>
      </c>
      <c r="E39" s="4">
        <v>43.38</v>
      </c>
      <c r="F39" s="75">
        <v>32.81</v>
      </c>
      <c r="G39" s="7">
        <f>F39*E39</f>
        <v>1423.2978000000003</v>
      </c>
      <c r="H39" s="37">
        <v>0.26429999999999998</v>
      </c>
      <c r="I39" s="7">
        <f>G39*$H$9</f>
        <v>1799.4754085400002</v>
      </c>
      <c r="J39" s="47"/>
      <c r="K39" s="47"/>
    </row>
    <row r="40" spans="1:11" x14ac:dyDescent="0.25">
      <c r="F40" s="78"/>
      <c r="G40" s="14"/>
      <c r="H40" s="33"/>
      <c r="I40" s="7"/>
    </row>
    <row r="41" spans="1:11" s="64" customFormat="1" x14ac:dyDescent="0.25">
      <c r="A41" s="63" t="s">
        <v>53</v>
      </c>
      <c r="C41" s="60" t="s">
        <v>61</v>
      </c>
      <c r="F41" s="82"/>
      <c r="G41" s="61">
        <f>G43+G44+G45+G46+G47+G48+G49+G50</f>
        <v>24152.3606</v>
      </c>
      <c r="H41" s="59"/>
      <c r="I41" s="61">
        <f>I43+I44+I45+I46+I47+I48+I49+I50</f>
        <v>30535.829506580001</v>
      </c>
    </row>
    <row r="42" spans="1:11" x14ac:dyDescent="0.25">
      <c r="A42" s="4"/>
      <c r="B42" s="4"/>
      <c r="D42" s="4"/>
      <c r="E42" s="4"/>
      <c r="F42" s="79"/>
      <c r="G42" s="4"/>
      <c r="H42" s="35"/>
      <c r="I42" s="7"/>
    </row>
    <row r="43" spans="1:11" ht="59.25" customHeight="1" x14ac:dyDescent="0.25">
      <c r="A43" s="4" t="s">
        <v>54</v>
      </c>
      <c r="B43" s="4" t="s">
        <v>141</v>
      </c>
      <c r="C43" s="41" t="s">
        <v>142</v>
      </c>
      <c r="D43" s="4" t="s">
        <v>24</v>
      </c>
      <c r="E43" s="4">
        <v>176.67</v>
      </c>
      <c r="F43" s="83">
        <v>107.58</v>
      </c>
      <c r="G43" s="7">
        <f t="shared" ref="G43:G50" si="1">F43*E43</f>
        <v>19006.158599999999</v>
      </c>
      <c r="H43" s="37">
        <v>0.26429999999999998</v>
      </c>
      <c r="I43" s="7">
        <f t="shared" si="0"/>
        <v>24029.486317979998</v>
      </c>
      <c r="J43" s="47"/>
      <c r="K43" s="47"/>
    </row>
    <row r="44" spans="1:11" ht="36" customHeight="1" x14ac:dyDescent="0.25">
      <c r="A44" s="4" t="s">
        <v>55</v>
      </c>
      <c r="B44" s="4" t="s">
        <v>143</v>
      </c>
      <c r="C44" s="41" t="s">
        <v>144</v>
      </c>
      <c r="D44" s="4" t="s">
        <v>24</v>
      </c>
      <c r="E44" s="4">
        <v>90.8</v>
      </c>
      <c r="F44" s="75">
        <v>33.340000000000003</v>
      </c>
      <c r="G44" s="7">
        <f t="shared" si="1"/>
        <v>3027.2720000000004</v>
      </c>
      <c r="H44" s="37">
        <v>0.26429999999999998</v>
      </c>
      <c r="I44" s="7">
        <f t="shared" si="0"/>
        <v>3827.3799896000005</v>
      </c>
      <c r="J44" s="47"/>
      <c r="K44" s="47"/>
    </row>
    <row r="45" spans="1:11" ht="26.25" customHeight="1" x14ac:dyDescent="0.25">
      <c r="A45" s="4" t="s">
        <v>57</v>
      </c>
      <c r="B45" s="4">
        <v>6016</v>
      </c>
      <c r="C45" s="2" t="s">
        <v>150</v>
      </c>
      <c r="D45" s="4" t="s">
        <v>145</v>
      </c>
      <c r="E45" s="1">
        <v>4</v>
      </c>
      <c r="F45" s="85">
        <v>22.95</v>
      </c>
      <c r="G45" s="1">
        <f t="shared" si="1"/>
        <v>91.8</v>
      </c>
      <c r="H45" s="37">
        <v>0.26429999999999998</v>
      </c>
      <c r="I45" s="7">
        <f t="shared" si="0"/>
        <v>116.06273999999999</v>
      </c>
      <c r="J45" s="54"/>
    </row>
    <row r="46" spans="1:11" ht="56.25" x14ac:dyDescent="0.25">
      <c r="A46" s="4" t="s">
        <v>59</v>
      </c>
      <c r="B46" s="15" t="s">
        <v>146</v>
      </c>
      <c r="C46" s="41" t="s">
        <v>147</v>
      </c>
      <c r="D46" s="4" t="s">
        <v>145</v>
      </c>
      <c r="E46" s="1">
        <v>3</v>
      </c>
      <c r="F46" s="86">
        <v>360.07</v>
      </c>
      <c r="G46" s="16">
        <f t="shared" si="1"/>
        <v>1080.21</v>
      </c>
      <c r="H46" s="37">
        <v>0.26429999999999998</v>
      </c>
      <c r="I46" s="7">
        <f t="shared" si="0"/>
        <v>1365.709503</v>
      </c>
      <c r="J46" s="47"/>
      <c r="K46" s="47"/>
    </row>
    <row r="47" spans="1:11" ht="36" customHeight="1" x14ac:dyDescent="0.25">
      <c r="A47" s="4" t="s">
        <v>165</v>
      </c>
      <c r="B47" s="44" t="s">
        <v>148</v>
      </c>
      <c r="C47" s="41" t="s">
        <v>149</v>
      </c>
      <c r="D47" s="4" t="s">
        <v>145</v>
      </c>
      <c r="E47" s="1">
        <v>4</v>
      </c>
      <c r="F47" s="86">
        <v>83.17</v>
      </c>
      <c r="G47" s="16">
        <f t="shared" si="1"/>
        <v>332.68</v>
      </c>
      <c r="H47" s="37">
        <v>0.26429999999999998</v>
      </c>
      <c r="I47" s="7">
        <f t="shared" si="0"/>
        <v>420.60732400000001</v>
      </c>
      <c r="J47" s="47"/>
      <c r="K47" s="47"/>
    </row>
    <row r="48" spans="1:11" ht="26.25" customHeight="1" x14ac:dyDescent="0.25">
      <c r="A48" s="4" t="s">
        <v>166</v>
      </c>
      <c r="B48" s="4">
        <v>9836</v>
      </c>
      <c r="C48" s="43" t="s">
        <v>151</v>
      </c>
      <c r="D48" s="4" t="s">
        <v>24</v>
      </c>
      <c r="E48" s="4">
        <v>12</v>
      </c>
      <c r="F48" s="83">
        <v>15.84</v>
      </c>
      <c r="G48" s="38">
        <f t="shared" si="1"/>
        <v>190.07999999999998</v>
      </c>
      <c r="H48" s="37">
        <v>0.26429999999999998</v>
      </c>
      <c r="I48" s="7">
        <f t="shared" si="0"/>
        <v>240.31814399999999</v>
      </c>
      <c r="J48" s="54"/>
    </row>
    <row r="49" spans="1:11" ht="26.25" customHeight="1" x14ac:dyDescent="0.25">
      <c r="A49" s="4" t="s">
        <v>167</v>
      </c>
      <c r="B49" s="1">
        <v>20159</v>
      </c>
      <c r="C49" s="43" t="s">
        <v>152</v>
      </c>
      <c r="D49" s="1" t="s">
        <v>145</v>
      </c>
      <c r="E49" s="1">
        <v>6</v>
      </c>
      <c r="F49" s="85">
        <v>59.16</v>
      </c>
      <c r="G49" s="16">
        <f t="shared" si="1"/>
        <v>354.96</v>
      </c>
      <c r="H49" s="37">
        <v>0.26429999999999998</v>
      </c>
      <c r="I49" s="7">
        <f t="shared" si="0"/>
        <v>448.77592799999996</v>
      </c>
      <c r="J49" s="47"/>
    </row>
    <row r="50" spans="1:11" ht="31.5" customHeight="1" x14ac:dyDescent="0.25">
      <c r="A50" s="4" t="s">
        <v>168</v>
      </c>
      <c r="B50" s="4">
        <v>7091</v>
      </c>
      <c r="C50" s="2" t="s">
        <v>153</v>
      </c>
      <c r="D50" s="4" t="s">
        <v>145</v>
      </c>
      <c r="E50" s="4">
        <v>4</v>
      </c>
      <c r="F50" s="75">
        <v>17.3</v>
      </c>
      <c r="G50" s="7">
        <f t="shared" si="1"/>
        <v>69.2</v>
      </c>
      <c r="H50" s="37">
        <v>0.26429999999999998</v>
      </c>
      <c r="I50" s="7">
        <f t="shared" si="0"/>
        <v>87.489559999999997</v>
      </c>
      <c r="J50" s="47"/>
    </row>
    <row r="51" spans="1:11" x14ac:dyDescent="0.25">
      <c r="A51" s="4"/>
      <c r="B51" s="15"/>
      <c r="C51" s="40"/>
      <c r="D51" s="4"/>
      <c r="E51" s="4"/>
      <c r="F51" s="75"/>
      <c r="G51" s="16"/>
      <c r="H51" s="37"/>
      <c r="I51" s="7"/>
    </row>
    <row r="52" spans="1:11" s="64" customFormat="1" x14ac:dyDescent="0.25">
      <c r="A52" s="59" t="s">
        <v>58</v>
      </c>
      <c r="B52" s="59"/>
      <c r="C52" s="60" t="s">
        <v>64</v>
      </c>
      <c r="D52" s="59"/>
      <c r="E52" s="68"/>
      <c r="F52" s="87"/>
      <c r="G52" s="69">
        <f>G54</f>
        <v>4293.9967999999999</v>
      </c>
      <c r="H52" s="66"/>
      <c r="I52" s="61">
        <f>I54</f>
        <v>5428.9001542400001</v>
      </c>
    </row>
    <row r="53" spans="1:11" x14ac:dyDescent="0.25">
      <c r="A53" s="4"/>
      <c r="B53" s="4"/>
      <c r="C53" s="10"/>
      <c r="D53" s="1"/>
      <c r="E53" s="1"/>
      <c r="F53" s="75"/>
      <c r="G53" s="16"/>
      <c r="H53" s="35"/>
      <c r="I53" s="7"/>
    </row>
    <row r="54" spans="1:11" ht="48.75" customHeight="1" x14ac:dyDescent="0.25">
      <c r="A54" s="1" t="s">
        <v>60</v>
      </c>
      <c r="B54" s="4" t="s">
        <v>160</v>
      </c>
      <c r="C54" s="10" t="s">
        <v>65</v>
      </c>
      <c r="D54" s="4" t="s">
        <v>66</v>
      </c>
      <c r="E54" s="1">
        <v>211.84</v>
      </c>
      <c r="F54" s="86">
        <v>20.27</v>
      </c>
      <c r="G54" s="16">
        <f>F54*E54</f>
        <v>4293.9967999999999</v>
      </c>
      <c r="H54" s="37">
        <v>0.26429999999999998</v>
      </c>
      <c r="I54" s="7">
        <f t="shared" si="0"/>
        <v>5428.9001542400001</v>
      </c>
      <c r="J54" s="47"/>
      <c r="K54" s="47"/>
    </row>
    <row r="55" spans="1:11" x14ac:dyDescent="0.25">
      <c r="B55" s="15"/>
      <c r="C55" s="10"/>
      <c r="D55" s="1"/>
      <c r="E55" s="1"/>
      <c r="F55" s="86"/>
      <c r="G55" s="16"/>
      <c r="H55" s="35"/>
      <c r="I55" s="7"/>
    </row>
    <row r="56" spans="1:11" s="64" customFormat="1" x14ac:dyDescent="0.25">
      <c r="A56" s="68" t="s">
        <v>62</v>
      </c>
      <c r="B56" s="68"/>
      <c r="C56" s="59" t="s">
        <v>77</v>
      </c>
      <c r="D56" s="68"/>
      <c r="E56" s="68"/>
      <c r="F56" s="88"/>
      <c r="G56" s="72">
        <f>G58</f>
        <v>2216.2842000000001</v>
      </c>
      <c r="H56" s="68"/>
      <c r="I56" s="61">
        <f>I58</f>
        <v>2802.04811406</v>
      </c>
    </row>
    <row r="57" spans="1:11" x14ac:dyDescent="0.25">
      <c r="F57" s="78"/>
      <c r="I57" s="7"/>
    </row>
    <row r="58" spans="1:11" ht="81" customHeight="1" x14ac:dyDescent="0.25">
      <c r="A58" s="24" t="s">
        <v>63</v>
      </c>
      <c r="B58" s="24" t="s">
        <v>52</v>
      </c>
      <c r="C58" s="10" t="s">
        <v>154</v>
      </c>
      <c r="D58" s="24" t="s">
        <v>24</v>
      </c>
      <c r="E58" s="55">
        <v>21.69</v>
      </c>
      <c r="F58" s="89">
        <v>102.18</v>
      </c>
      <c r="G58" s="38">
        <f>F58*E58</f>
        <v>2216.2842000000001</v>
      </c>
      <c r="H58" s="37">
        <v>0.26429999999999998</v>
      </c>
      <c r="I58" s="7">
        <f t="shared" si="0"/>
        <v>2802.04811406</v>
      </c>
      <c r="J58" s="54"/>
      <c r="K58" s="54"/>
    </row>
    <row r="59" spans="1:11" x14ac:dyDescent="0.25">
      <c r="A59" s="39"/>
      <c r="C59" s="40"/>
      <c r="F59" s="78"/>
      <c r="I59" s="7"/>
    </row>
    <row r="60" spans="1:11" s="64" customFormat="1" ht="15.75" x14ac:dyDescent="0.25">
      <c r="A60" s="63" t="s">
        <v>67</v>
      </c>
      <c r="C60" s="70" t="s">
        <v>155</v>
      </c>
      <c r="F60" s="82"/>
      <c r="G60" s="71">
        <f>G62</f>
        <v>3335.1499999999996</v>
      </c>
      <c r="I60" s="61">
        <f>I62</f>
        <v>4216.6301449999992</v>
      </c>
    </row>
    <row r="61" spans="1:11" ht="21" customHeight="1" x14ac:dyDescent="0.25">
      <c r="A61" s="4"/>
      <c r="B61" s="4"/>
      <c r="C61" s="40" t="s">
        <v>50</v>
      </c>
      <c r="D61" s="4"/>
      <c r="E61" s="4"/>
      <c r="F61" s="79"/>
      <c r="G61" s="14"/>
      <c r="H61" s="35"/>
      <c r="I61" s="7"/>
    </row>
    <row r="62" spans="1:11" ht="23.25" x14ac:dyDescent="0.25">
      <c r="A62" s="4" t="s">
        <v>68</v>
      </c>
      <c r="B62" s="4">
        <v>91341</v>
      </c>
      <c r="C62" s="43" t="s">
        <v>156</v>
      </c>
      <c r="D62" s="4" t="s">
        <v>145</v>
      </c>
      <c r="E62" s="4">
        <v>5</v>
      </c>
      <c r="F62" s="75">
        <v>667.03</v>
      </c>
      <c r="G62" s="7">
        <f>F62*E62</f>
        <v>3335.1499999999996</v>
      </c>
      <c r="H62" s="37">
        <v>0.26429999999999998</v>
      </c>
      <c r="I62" s="7">
        <f t="shared" si="0"/>
        <v>4216.6301449999992</v>
      </c>
      <c r="J62" s="47"/>
    </row>
    <row r="63" spans="1:11" x14ac:dyDescent="0.25">
      <c r="A63" s="4"/>
      <c r="B63" s="4"/>
      <c r="C63" s="2"/>
      <c r="D63" s="4"/>
      <c r="E63" s="4"/>
      <c r="F63" s="75"/>
      <c r="G63" s="7"/>
      <c r="H63" s="35"/>
      <c r="I63" s="7"/>
    </row>
    <row r="64" spans="1:11" x14ac:dyDescent="0.25">
      <c r="A64" s="4"/>
      <c r="B64" s="2"/>
      <c r="C64" s="2"/>
      <c r="D64" s="4"/>
      <c r="E64" s="4"/>
      <c r="F64" s="75"/>
    </row>
    <row r="65" spans="1:9" x14ac:dyDescent="0.25">
      <c r="F65" s="78"/>
    </row>
    <row r="66" spans="1:9" x14ac:dyDescent="0.25">
      <c r="A66" s="4"/>
      <c r="B66" s="2"/>
      <c r="D66" s="4"/>
      <c r="E66" s="4"/>
      <c r="F66" s="75"/>
      <c r="G66" s="7" t="s">
        <v>194</v>
      </c>
      <c r="H66" s="35"/>
      <c r="I66" s="7" t="s">
        <v>195</v>
      </c>
    </row>
    <row r="67" spans="1:9" s="64" customFormat="1" ht="19.5" customHeight="1" x14ac:dyDescent="0.25">
      <c r="A67" s="68"/>
      <c r="B67" s="59"/>
      <c r="C67" s="74" t="s">
        <v>193</v>
      </c>
      <c r="D67" s="68"/>
      <c r="E67" s="68"/>
      <c r="F67" s="61"/>
      <c r="G67" s="61">
        <f>G60+G56+G52+G41+G36+G31+G27+G22+G17+G12</f>
        <v>65288.242700000003</v>
      </c>
      <c r="H67" s="66"/>
      <c r="I67" s="61">
        <f>I60+I56+I41+I31+I27+I22+I17+I12+I52+I36</f>
        <v>84343.400654149998</v>
      </c>
    </row>
    <row r="68" spans="1:9" x14ac:dyDescent="0.25">
      <c r="A68" s="1"/>
      <c r="B68" s="4"/>
      <c r="D68" s="4"/>
      <c r="E68" s="1"/>
      <c r="F68" s="16"/>
      <c r="G68" s="16"/>
      <c r="H68" s="35"/>
      <c r="I68" s="16"/>
    </row>
    <row r="69" spans="1:9" x14ac:dyDescent="0.25">
      <c r="A69" s="1"/>
      <c r="B69" s="4"/>
      <c r="C69" s="10"/>
      <c r="D69" s="4"/>
      <c r="E69" s="1"/>
      <c r="F69" s="16"/>
      <c r="G69" s="16"/>
      <c r="H69" s="35"/>
      <c r="I69" s="16"/>
    </row>
    <row r="70" spans="1:9" x14ac:dyDescent="0.25">
      <c r="A70" s="1"/>
      <c r="B70" s="4"/>
      <c r="D70" s="4"/>
      <c r="E70" s="1"/>
      <c r="F70" s="16"/>
      <c r="G70" s="16"/>
      <c r="H70" s="35"/>
      <c r="I70" s="16"/>
    </row>
    <row r="71" spans="1:9" x14ac:dyDescent="0.25">
      <c r="A71" s="1"/>
      <c r="B71" s="1"/>
      <c r="D71" s="4"/>
      <c r="E71" s="4"/>
      <c r="F71" s="4"/>
    </row>
    <row r="73" spans="1:9" x14ac:dyDescent="0.25">
      <c r="A73" s="1"/>
      <c r="B73" s="4"/>
      <c r="C73" s="10"/>
      <c r="D73" s="4"/>
      <c r="E73" s="4"/>
      <c r="F73" s="16"/>
      <c r="G73" s="16"/>
      <c r="H73" s="35"/>
      <c r="I73" s="16"/>
    </row>
    <row r="74" spans="1:9" x14ac:dyDescent="0.25">
      <c r="A74" s="1"/>
      <c r="B74" s="4"/>
      <c r="C74" s="10"/>
      <c r="D74" s="4"/>
      <c r="E74" s="4"/>
      <c r="F74" s="16"/>
      <c r="G74" s="16"/>
      <c r="H74" s="35"/>
      <c r="I74" s="16"/>
    </row>
    <row r="75" spans="1:9" x14ac:dyDescent="0.25">
      <c r="A75" s="1"/>
      <c r="B75" s="1"/>
      <c r="C75" s="18"/>
      <c r="D75" s="1"/>
      <c r="E75" s="1"/>
      <c r="F75" s="1"/>
      <c r="G75" s="17"/>
      <c r="H75" s="35"/>
      <c r="I75" s="17"/>
    </row>
    <row r="76" spans="1:9" x14ac:dyDescent="0.25">
      <c r="A76" s="1"/>
      <c r="B76" s="1"/>
      <c r="C76" s="1"/>
      <c r="D76" s="1"/>
      <c r="E76" s="1"/>
      <c r="F76" s="1"/>
      <c r="G76" s="1"/>
      <c r="I76" s="1"/>
    </row>
  </sheetData>
  <sheetProtection algorithmName="SHA-512" hashValue="yQ/Uf8ftr/bkq0krjVBV3rXDBlQ/SAB2bHMXcInh2ZqHfW/jYgaGsXn9621Cg1KI0NELZf4nzV+/Cv2XN0/Uqw==" saltValue="hMOI2O/ltGuzITkkCFefEA==" spinCount="100000" sheet="1" objects="1" scenarios="1" selectLockedCells="1"/>
  <mergeCells count="6">
    <mergeCell ref="A1:H1"/>
    <mergeCell ref="A3:H3"/>
    <mergeCell ref="A6:B6"/>
    <mergeCell ref="A7:B7"/>
    <mergeCell ref="C6:I6"/>
    <mergeCell ref="C7:I7"/>
  </mergeCells>
  <phoneticPr fontId="3" type="noConversion"/>
  <printOptions gridLines="1"/>
  <pageMargins left="0.511811024" right="0.511811024" top="0.78740157499999996" bottom="0.78740157499999996" header="0.31496062000000002" footer="0.31496062000000002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05337-68DD-42F3-968D-7FCFAE13CD26}">
  <sheetPr>
    <pageSetUpPr fitToPage="1"/>
  </sheetPr>
  <dimension ref="B2:K86"/>
  <sheetViews>
    <sheetView zoomScale="85" zoomScaleNormal="85" workbookViewId="0">
      <selection activeCell="C8" sqref="C8"/>
    </sheetView>
  </sheetViews>
  <sheetFormatPr defaultRowHeight="15" x14ac:dyDescent="0.25"/>
  <cols>
    <col min="1" max="1" width="9.140625" style="108"/>
    <col min="2" max="2" width="15.42578125" style="108" customWidth="1"/>
    <col min="3" max="3" width="43.85546875" style="108" customWidth="1"/>
    <col min="4" max="4" width="42.28515625" style="108" customWidth="1"/>
    <col min="5" max="5" width="9.140625" style="108"/>
    <col min="6" max="6" width="18.42578125" style="108" customWidth="1"/>
    <col min="7" max="16384" width="9.140625" style="108"/>
  </cols>
  <sheetData>
    <row r="2" spans="2:11" ht="60.75" thickBot="1" x14ac:dyDescent="0.3">
      <c r="B2" s="100" t="s">
        <v>85</v>
      </c>
      <c r="C2" s="101"/>
      <c r="D2" s="102"/>
      <c r="E2" s="103"/>
      <c r="F2" s="104"/>
      <c r="G2" s="105"/>
      <c r="H2" s="106"/>
      <c r="I2" s="106"/>
      <c r="J2" s="106"/>
      <c r="K2" s="107"/>
    </row>
    <row r="3" spans="2:11" ht="16.5" x14ac:dyDescent="0.25">
      <c r="B3" s="109"/>
      <c r="C3" s="109"/>
      <c r="D3" s="110"/>
      <c r="E3" s="111"/>
      <c r="F3" s="111"/>
      <c r="G3" s="111"/>
    </row>
    <row r="4" spans="2:11" ht="16.5" thickBot="1" x14ac:dyDescent="0.3">
      <c r="B4" s="112"/>
      <c r="C4" s="112"/>
      <c r="D4" s="113"/>
      <c r="E4" s="112"/>
      <c r="F4" s="112"/>
      <c r="G4" s="112"/>
    </row>
    <row r="5" spans="2:11" ht="27" thickBot="1" x14ac:dyDescent="0.3">
      <c r="B5" s="114"/>
      <c r="C5" s="115"/>
      <c r="D5" s="116"/>
      <c r="E5" s="117"/>
      <c r="F5" s="118" t="s">
        <v>86</v>
      </c>
      <c r="G5" s="119"/>
      <c r="H5" s="119"/>
      <c r="I5" s="119"/>
      <c r="J5" s="119"/>
      <c r="K5" s="120"/>
    </row>
    <row r="6" spans="2:11" x14ac:dyDescent="0.25">
      <c r="B6" s="121"/>
      <c r="C6" s="122"/>
      <c r="D6" s="122"/>
      <c r="E6" s="123"/>
      <c r="F6" s="124"/>
      <c r="G6" s="123"/>
      <c r="K6" s="125"/>
    </row>
    <row r="7" spans="2:11" x14ac:dyDescent="0.25">
      <c r="B7" s="126"/>
      <c r="C7" s="127"/>
      <c r="D7" s="122"/>
      <c r="E7" s="123"/>
      <c r="F7" s="124"/>
      <c r="G7" s="123"/>
      <c r="K7" s="125"/>
    </row>
    <row r="8" spans="2:11" x14ac:dyDescent="0.25">
      <c r="B8" s="121"/>
      <c r="C8" s="122"/>
      <c r="D8" s="122"/>
      <c r="E8" s="123"/>
      <c r="F8" s="124"/>
      <c r="G8" s="123"/>
      <c r="K8" s="125"/>
    </row>
    <row r="9" spans="2:11" x14ac:dyDescent="0.25">
      <c r="B9" s="126" t="s">
        <v>87</v>
      </c>
      <c r="C9" s="128" t="s">
        <v>185</v>
      </c>
      <c r="D9" s="122"/>
      <c r="E9" s="123"/>
      <c r="F9" s="124"/>
      <c r="G9" s="123"/>
      <c r="K9" s="125"/>
    </row>
    <row r="10" spans="2:11" x14ac:dyDescent="0.25">
      <c r="B10" s="126" t="s">
        <v>88</v>
      </c>
      <c r="C10" s="128" t="s">
        <v>126</v>
      </c>
      <c r="D10" s="122"/>
      <c r="E10" s="129" t="s">
        <v>89</v>
      </c>
      <c r="F10" s="130">
        <v>0.26429999999999998</v>
      </c>
      <c r="G10" s="122"/>
      <c r="K10" s="125"/>
    </row>
    <row r="11" spans="2:11" x14ac:dyDescent="0.25">
      <c r="B11" s="126" t="s">
        <v>90</v>
      </c>
      <c r="C11" s="128" t="s">
        <v>186</v>
      </c>
      <c r="D11" s="122"/>
      <c r="E11" s="129" t="s">
        <v>91</v>
      </c>
      <c r="F11" s="130">
        <v>0.20749999999999999</v>
      </c>
      <c r="G11" s="122"/>
      <c r="K11" s="125"/>
    </row>
    <row r="12" spans="2:11" x14ac:dyDescent="0.25">
      <c r="B12" s="126"/>
      <c r="C12" s="131"/>
      <c r="D12" s="122"/>
      <c r="E12" s="128"/>
      <c r="F12" s="122"/>
      <c r="G12" s="122"/>
      <c r="K12" s="125"/>
    </row>
    <row r="13" spans="2:11" ht="30.75" thickBot="1" x14ac:dyDescent="0.3">
      <c r="B13" s="132" t="s">
        <v>92</v>
      </c>
      <c r="C13" s="133" t="s">
        <v>187</v>
      </c>
      <c r="D13" s="134"/>
      <c r="E13" s="135" t="s">
        <v>93</v>
      </c>
      <c r="F13" s="136" t="s">
        <v>188</v>
      </c>
      <c r="G13" s="137" t="s">
        <v>94</v>
      </c>
      <c r="H13" s="106"/>
      <c r="I13" s="106"/>
      <c r="J13" s="106"/>
      <c r="K13" s="107"/>
    </row>
    <row r="14" spans="2:11" x14ac:dyDescent="0.25">
      <c r="B14" s="138" t="str">
        <f>PLAN.ORÇAMENTÁRIA!A6</f>
        <v>Empresa:</v>
      </c>
      <c r="C14" s="139">
        <f>PLAN.ORÇAMENTÁRIA!C6</f>
        <v>0</v>
      </c>
      <c r="D14" s="139"/>
      <c r="E14" s="139"/>
      <c r="F14" s="139"/>
      <c r="G14" s="139"/>
      <c r="H14" s="139"/>
      <c r="I14" s="139"/>
      <c r="J14" s="139"/>
      <c r="K14" s="139"/>
    </row>
    <row r="15" spans="2:11" x14ac:dyDescent="0.25">
      <c r="B15" s="138" t="str">
        <f>PLAN.ORÇAMENTÁRIA!A7</f>
        <v>CNPJ:</v>
      </c>
      <c r="C15" s="140">
        <f>PLAN.ORÇAMENTÁRIA!C7</f>
        <v>0</v>
      </c>
      <c r="D15" s="140"/>
      <c r="E15" s="140"/>
      <c r="F15" s="140"/>
      <c r="G15" s="140"/>
      <c r="H15" s="140"/>
      <c r="I15" s="140"/>
      <c r="J15" s="140"/>
      <c r="K15" s="140"/>
    </row>
    <row r="16" spans="2:11" ht="18" x14ac:dyDescent="0.25">
      <c r="B16" s="141"/>
      <c r="C16" s="142" t="s">
        <v>95</v>
      </c>
      <c r="D16" s="143"/>
      <c r="E16" s="141"/>
      <c r="F16" s="141"/>
      <c r="G16" s="144"/>
    </row>
    <row r="17" spans="2:7" x14ac:dyDescent="0.25">
      <c r="B17" s="143"/>
      <c r="C17" s="143"/>
      <c r="D17" s="143"/>
      <c r="E17" s="143"/>
      <c r="F17" s="145"/>
      <c r="G17" s="146"/>
    </row>
    <row r="18" spans="2:7" ht="15.75" x14ac:dyDescent="0.25">
      <c r="B18" s="147"/>
      <c r="C18" s="148"/>
      <c r="D18" s="147"/>
      <c r="E18" s="147"/>
      <c r="F18" s="147"/>
      <c r="G18" s="149"/>
    </row>
    <row r="19" spans="2:7" ht="15.75" x14ac:dyDescent="0.25">
      <c r="B19" s="150" t="s">
        <v>96</v>
      </c>
      <c r="C19" s="151" t="s">
        <v>97</v>
      </c>
      <c r="D19" s="152"/>
      <c r="E19" s="153"/>
      <c r="F19" s="154"/>
      <c r="G19" s="155"/>
    </row>
    <row r="20" spans="2:7" ht="15.75" x14ac:dyDescent="0.25">
      <c r="B20" s="150"/>
      <c r="C20" s="156" t="s">
        <v>98</v>
      </c>
      <c r="D20" s="157"/>
      <c r="E20" s="154"/>
      <c r="F20" s="154"/>
      <c r="G20" s="155"/>
    </row>
    <row r="21" spans="2:7" ht="15.75" x14ac:dyDescent="0.25">
      <c r="B21" s="154"/>
      <c r="C21" s="154"/>
      <c r="D21" s="158"/>
      <c r="E21" s="154"/>
      <c r="F21" s="154"/>
      <c r="G21" s="155"/>
    </row>
    <row r="22" spans="2:7" ht="15.75" x14ac:dyDescent="0.25">
      <c r="B22" s="157"/>
      <c r="C22" s="159" t="s">
        <v>99</v>
      </c>
      <c r="D22" s="158"/>
      <c r="E22" s="154"/>
      <c r="F22" s="154"/>
      <c r="G22" s="155"/>
    </row>
    <row r="23" spans="2:7" ht="15.75" x14ac:dyDescent="0.25">
      <c r="B23" s="157"/>
      <c r="C23" s="159" t="s">
        <v>100</v>
      </c>
      <c r="D23" s="158"/>
      <c r="E23" s="154"/>
      <c r="F23" s="154"/>
      <c r="G23" s="155"/>
    </row>
    <row r="24" spans="2:7" ht="15.75" x14ac:dyDescent="0.25">
      <c r="B24" s="157"/>
      <c r="C24" s="159" t="s">
        <v>101</v>
      </c>
      <c r="D24" s="158"/>
      <c r="E24" s="154"/>
      <c r="F24" s="154"/>
      <c r="G24" s="155"/>
    </row>
    <row r="25" spans="2:7" ht="15.75" x14ac:dyDescent="0.25">
      <c r="B25" s="157"/>
      <c r="C25" s="159" t="s">
        <v>102</v>
      </c>
      <c r="D25" s="158"/>
      <c r="E25" s="154"/>
      <c r="F25" s="154"/>
      <c r="G25" s="155"/>
    </row>
    <row r="26" spans="2:7" ht="15.75" x14ac:dyDescent="0.25">
      <c r="B26" s="157"/>
      <c r="C26" s="159" t="s">
        <v>103</v>
      </c>
      <c r="D26" s="158"/>
      <c r="E26" s="154"/>
      <c r="F26" s="154"/>
      <c r="G26" s="155"/>
    </row>
    <row r="27" spans="2:7" ht="15.75" x14ac:dyDescent="0.25">
      <c r="B27" s="157"/>
      <c r="C27" s="159" t="s">
        <v>104</v>
      </c>
      <c r="D27" s="158"/>
      <c r="E27" s="154"/>
      <c r="F27" s="154"/>
      <c r="G27" s="155"/>
    </row>
    <row r="28" spans="2:7" ht="15.75" x14ac:dyDescent="0.25">
      <c r="B28" s="157"/>
      <c r="C28" s="159" t="s">
        <v>105</v>
      </c>
      <c r="D28" s="158"/>
      <c r="E28" s="154"/>
      <c r="F28" s="154"/>
      <c r="G28" s="155"/>
    </row>
    <row r="29" spans="2:7" ht="15.75" x14ac:dyDescent="0.25">
      <c r="B29" s="154"/>
      <c r="C29" s="154"/>
      <c r="D29" s="158"/>
      <c r="E29" s="154"/>
      <c r="F29" s="154"/>
      <c r="G29" s="155"/>
    </row>
    <row r="30" spans="2:7" ht="15.75" x14ac:dyDescent="0.25">
      <c r="B30" s="160"/>
      <c r="C30" s="161" t="s">
        <v>106</v>
      </c>
      <c r="D30" s="162"/>
      <c r="E30" s="154"/>
      <c r="F30" s="154"/>
      <c r="G30" s="155"/>
    </row>
    <row r="31" spans="2:7" ht="31.5" x14ac:dyDescent="0.25">
      <c r="B31" s="154"/>
      <c r="C31" s="163" t="s">
        <v>107</v>
      </c>
      <c r="D31" s="164" t="s">
        <v>108</v>
      </c>
      <c r="E31" s="154"/>
      <c r="F31" s="154"/>
      <c r="G31" s="155"/>
    </row>
    <row r="32" spans="2:7" ht="15.75" x14ac:dyDescent="0.25">
      <c r="B32" s="154"/>
      <c r="C32" s="165" t="s">
        <v>109</v>
      </c>
      <c r="D32" s="166">
        <v>2.81E-2</v>
      </c>
      <c r="E32" s="154"/>
      <c r="F32" s="154"/>
      <c r="G32" s="155"/>
    </row>
    <row r="33" spans="2:7" ht="15.75" x14ac:dyDescent="0.25">
      <c r="B33" s="154"/>
      <c r="C33" s="165" t="s">
        <v>110</v>
      </c>
      <c r="D33" s="166">
        <v>0.02</v>
      </c>
      <c r="E33" s="154"/>
      <c r="F33" s="154"/>
      <c r="G33" s="155"/>
    </row>
    <row r="34" spans="2:7" ht="15.75" x14ac:dyDescent="0.25">
      <c r="B34" s="154"/>
      <c r="C34" s="165" t="s">
        <v>111</v>
      </c>
      <c r="D34" s="166">
        <v>4.1000000000000003E-3</v>
      </c>
      <c r="E34" s="154"/>
      <c r="F34" s="154"/>
      <c r="G34" s="155"/>
    </row>
    <row r="35" spans="2:7" ht="15.75" x14ac:dyDescent="0.25">
      <c r="B35" s="154"/>
      <c r="C35" s="167" t="s">
        <v>112</v>
      </c>
      <c r="D35" s="166">
        <v>1.6000000000000001E-3</v>
      </c>
      <c r="E35" s="154"/>
      <c r="F35" s="154"/>
      <c r="G35" s="155"/>
    </row>
    <row r="36" spans="2:7" ht="15.75" x14ac:dyDescent="0.25">
      <c r="B36" s="154"/>
      <c r="C36" s="167" t="s">
        <v>113</v>
      </c>
      <c r="D36" s="166">
        <v>0.01</v>
      </c>
      <c r="E36" s="154"/>
      <c r="F36" s="154"/>
      <c r="G36" s="155"/>
    </row>
    <row r="37" spans="2:7" ht="15.75" x14ac:dyDescent="0.25">
      <c r="B37" s="154"/>
      <c r="C37" s="165" t="s">
        <v>114</v>
      </c>
      <c r="D37" s="166">
        <v>7.7899999999999997E-2</v>
      </c>
      <c r="E37" s="154"/>
      <c r="F37" s="154"/>
      <c r="G37" s="155"/>
    </row>
    <row r="38" spans="2:7" ht="15.75" x14ac:dyDescent="0.25">
      <c r="B38" s="154"/>
      <c r="C38" s="167" t="s">
        <v>115</v>
      </c>
      <c r="D38" s="166">
        <v>4.4999999999999998E-2</v>
      </c>
      <c r="E38" s="154"/>
      <c r="F38" s="154"/>
      <c r="G38" s="155"/>
    </row>
    <row r="39" spans="2:7" ht="15.75" x14ac:dyDescent="0.25">
      <c r="B39" s="154"/>
      <c r="C39" s="168" t="s">
        <v>116</v>
      </c>
      <c r="D39" s="169">
        <v>0.26429999999999998</v>
      </c>
      <c r="E39" s="154"/>
      <c r="F39" s="154"/>
      <c r="G39" s="155"/>
    </row>
    <row r="40" spans="2:7" ht="15.75" x14ac:dyDescent="0.25">
      <c r="B40" s="154"/>
      <c r="C40" s="159"/>
      <c r="D40" s="158"/>
      <c r="E40" s="154"/>
      <c r="F40" s="154"/>
      <c r="G40" s="155"/>
    </row>
    <row r="41" spans="2:7" ht="15.75" x14ac:dyDescent="0.25">
      <c r="B41" s="154"/>
      <c r="C41" s="170"/>
      <c r="D41" s="170"/>
      <c r="E41" s="154"/>
      <c r="F41" s="154"/>
      <c r="G41" s="155"/>
    </row>
    <row r="42" spans="2:7" ht="15.75" x14ac:dyDescent="0.25">
      <c r="B42" s="160"/>
      <c r="C42" s="161" t="s">
        <v>117</v>
      </c>
      <c r="D42" s="162"/>
      <c r="E42" s="154"/>
      <c r="F42" s="154"/>
      <c r="G42" s="155"/>
    </row>
    <row r="43" spans="2:7" ht="31.5" x14ac:dyDescent="0.25">
      <c r="B43" s="154"/>
      <c r="C43" s="163" t="s">
        <v>107</v>
      </c>
      <c r="D43" s="164" t="str">
        <f>D31</f>
        <v>Custo direto entre R$150.000,00 e R$1.500.000,00</v>
      </c>
      <c r="E43" s="154"/>
      <c r="F43" s="154"/>
      <c r="G43" s="155"/>
    </row>
    <row r="44" spans="2:7" ht="15.75" x14ac:dyDescent="0.25">
      <c r="B44" s="154"/>
      <c r="C44" s="165" t="s">
        <v>109</v>
      </c>
      <c r="D44" s="171">
        <v>0.04</v>
      </c>
      <c r="E44" s="154"/>
      <c r="F44" s="154"/>
      <c r="G44" s="155"/>
    </row>
    <row r="45" spans="2:7" ht="15.75" x14ac:dyDescent="0.25">
      <c r="B45" s="154"/>
      <c r="C45" s="165" t="s">
        <v>110</v>
      </c>
      <c r="D45" s="171">
        <f>D60</f>
        <v>5.6500000000000002E-2</v>
      </c>
      <c r="E45" s="154"/>
      <c r="F45" s="154"/>
      <c r="G45" s="155"/>
    </row>
    <row r="46" spans="2:7" ht="15.75" x14ac:dyDescent="0.25">
      <c r="B46" s="154"/>
      <c r="C46" s="165" t="s">
        <v>111</v>
      </c>
      <c r="D46" s="171">
        <v>8.0000000000000002E-3</v>
      </c>
      <c r="E46" s="154"/>
      <c r="F46" s="154"/>
      <c r="G46" s="155"/>
    </row>
    <row r="47" spans="2:7" ht="15.75" x14ac:dyDescent="0.25">
      <c r="B47" s="154"/>
      <c r="C47" s="167" t="s">
        <v>112</v>
      </c>
      <c r="D47" s="171">
        <v>9.4999999999999998E-3</v>
      </c>
      <c r="E47" s="154"/>
      <c r="F47" s="154"/>
      <c r="G47" s="155"/>
    </row>
    <row r="48" spans="2:7" ht="15.75" x14ac:dyDescent="0.25">
      <c r="B48" s="154"/>
      <c r="C48" s="167" t="s">
        <v>113</v>
      </c>
      <c r="D48" s="171">
        <v>9.7000000000000003E-3</v>
      </c>
      <c r="E48" s="154"/>
      <c r="F48" s="154"/>
      <c r="G48" s="155"/>
    </row>
    <row r="49" spans="2:7" ht="15.75" x14ac:dyDescent="0.25">
      <c r="B49" s="154"/>
      <c r="C49" s="165" t="s">
        <v>114</v>
      </c>
      <c r="D49" s="171">
        <v>1.61E-2</v>
      </c>
      <c r="E49" s="154"/>
      <c r="F49" s="154"/>
      <c r="G49" s="155"/>
    </row>
    <row r="50" spans="2:7" ht="15.75" x14ac:dyDescent="0.25">
      <c r="B50" s="154"/>
      <c r="C50" s="167" t="s">
        <v>115</v>
      </c>
      <c r="D50" s="171">
        <v>4.4999999999999998E-2</v>
      </c>
      <c r="E50" s="154"/>
      <c r="F50" s="154"/>
      <c r="G50" s="155"/>
    </row>
    <row r="51" spans="2:7" ht="15.75" x14ac:dyDescent="0.25">
      <c r="B51" s="154"/>
      <c r="C51" s="168" t="s">
        <v>116</v>
      </c>
      <c r="D51" s="169">
        <f>(1+D44+D46+D48)*(1+D47)*(1+D49)/(1-(D45+D50))-1</f>
        <v>0.20750016161936569</v>
      </c>
      <c r="E51" s="154"/>
      <c r="F51" s="154"/>
      <c r="G51" s="155"/>
    </row>
    <row r="52" spans="2:7" ht="15.75" x14ac:dyDescent="0.25">
      <c r="B52" s="170"/>
      <c r="C52" s="170"/>
      <c r="D52" s="170"/>
      <c r="E52" s="154"/>
      <c r="F52" s="154"/>
      <c r="G52" s="155"/>
    </row>
    <row r="53" spans="2:7" ht="15.75" x14ac:dyDescent="0.25">
      <c r="B53" s="172" t="s">
        <v>118</v>
      </c>
      <c r="C53" s="154"/>
      <c r="D53" s="158"/>
      <c r="E53" s="154"/>
      <c r="F53" s="154"/>
      <c r="G53" s="155"/>
    </row>
    <row r="54" spans="2:7" ht="15.75" x14ac:dyDescent="0.25">
      <c r="B54" s="154" t="s">
        <v>119</v>
      </c>
      <c r="C54" s="154"/>
      <c r="D54" s="158"/>
      <c r="E54" s="154"/>
      <c r="F54" s="154"/>
      <c r="G54" s="155"/>
    </row>
    <row r="55" spans="2:7" ht="15.75" x14ac:dyDescent="0.25">
      <c r="B55" s="154" t="s">
        <v>120</v>
      </c>
      <c r="C55" s="154"/>
      <c r="D55" s="158"/>
      <c r="E55" s="154"/>
      <c r="F55" s="154"/>
      <c r="G55" s="155"/>
    </row>
    <row r="56" spans="2:7" ht="15.75" x14ac:dyDescent="0.25">
      <c r="B56" s="154" t="s">
        <v>121</v>
      </c>
      <c r="C56" s="154"/>
      <c r="D56" s="158"/>
      <c r="E56" s="154"/>
      <c r="F56" s="154"/>
      <c r="G56" s="155"/>
    </row>
    <row r="57" spans="2:7" ht="15.75" x14ac:dyDescent="0.25">
      <c r="B57" s="154"/>
      <c r="C57" s="173" t="s">
        <v>122</v>
      </c>
      <c r="D57" s="174">
        <v>0.02</v>
      </c>
      <c r="E57" s="175"/>
      <c r="F57" s="154"/>
      <c r="G57" s="155"/>
    </row>
    <row r="58" spans="2:7" ht="15.75" x14ac:dyDescent="0.25">
      <c r="B58" s="154"/>
      <c r="C58" s="173" t="s">
        <v>123</v>
      </c>
      <c r="D58" s="174">
        <v>0.03</v>
      </c>
      <c r="E58" s="175"/>
      <c r="F58" s="154"/>
      <c r="G58" s="155"/>
    </row>
    <row r="59" spans="2:7" ht="15.75" x14ac:dyDescent="0.25">
      <c r="B59" s="154"/>
      <c r="C59" s="173" t="s">
        <v>124</v>
      </c>
      <c r="D59" s="176">
        <v>6.4999999999999997E-3</v>
      </c>
      <c r="E59" s="177"/>
      <c r="F59" s="154"/>
      <c r="G59" s="155"/>
    </row>
    <row r="60" spans="2:7" ht="15.75" x14ac:dyDescent="0.25">
      <c r="B60" s="154"/>
      <c r="C60" s="178" t="s">
        <v>69</v>
      </c>
      <c r="D60" s="179">
        <f>SUM(D57:D59)</f>
        <v>5.6500000000000002E-2</v>
      </c>
      <c r="E60" s="180"/>
      <c r="F60" s="154"/>
      <c r="G60" s="155"/>
    </row>
    <row r="61" spans="2:7" ht="15.75" x14ac:dyDescent="0.25">
      <c r="B61" s="181"/>
      <c r="C61" s="182"/>
      <c r="D61" s="183"/>
      <c r="E61" s="181"/>
      <c r="F61" s="157"/>
      <c r="G61" s="181"/>
    </row>
    <row r="84" spans="3:3" x14ac:dyDescent="0.25">
      <c r="C84" s="108" t="s">
        <v>127</v>
      </c>
    </row>
    <row r="85" spans="3:3" x14ac:dyDescent="0.25">
      <c r="C85" s="108" t="s">
        <v>125</v>
      </c>
    </row>
    <row r="86" spans="3:3" x14ac:dyDescent="0.25">
      <c r="C86" s="108" t="s">
        <v>128</v>
      </c>
    </row>
  </sheetData>
  <sheetProtection algorithmName="SHA-512" hashValue="tNp8zaZfGkRMPocjQ9vDgxl7wc0ZvKS0lV+K8BGjFGIMPv1LeCfWgjMmi48bhtkz0mFaTliABi+oiMadnV1rXQ==" saltValue="8KilVycJy3gsy8NO07Rijg==" spinCount="100000" sheet="1" objects="1" scenarios="1"/>
  <mergeCells count="6">
    <mergeCell ref="F5:K5"/>
    <mergeCell ref="B19:B20"/>
    <mergeCell ref="C30:D30"/>
    <mergeCell ref="C42:D42"/>
    <mergeCell ref="C14:K14"/>
    <mergeCell ref="C15:K15"/>
  </mergeCells>
  <dataValidations disablePrompts="1" count="1">
    <dataValidation type="decimal" allowBlank="1" showErrorMessage="1" errorTitle="Erro de valores" error="Digite um valor entre 0% e 100%" sqref="D32:D38" xr:uid="{F1418E42-E2F1-4D87-B1C3-1A357C5B5A2F}">
      <formula1>0</formula1>
      <formula2>1</formula2>
    </dataValidation>
  </dataValidations>
  <pageMargins left="0.511811024" right="0.511811024" top="0.78740157499999996" bottom="0.78740157499999996" header="0.31496062000000002" footer="0.31496062000000002"/>
  <pageSetup paperSize="9" scale="5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BC6AB-A011-49F3-923E-C56484F7F296}">
  <sheetPr>
    <pageSetUpPr fitToPage="1"/>
  </sheetPr>
  <dimension ref="A1:K68"/>
  <sheetViews>
    <sheetView workbookViewId="0">
      <selection activeCell="B64" sqref="B64"/>
    </sheetView>
  </sheetViews>
  <sheetFormatPr defaultRowHeight="15" x14ac:dyDescent="0.25"/>
  <cols>
    <col min="2" max="2" width="85.85546875" customWidth="1"/>
    <col min="3" max="3" width="10.7109375" customWidth="1"/>
  </cols>
  <sheetData>
    <row r="1" spans="1:11" x14ac:dyDescent="0.25">
      <c r="A1" s="24"/>
      <c r="B1" s="24"/>
    </row>
    <row r="2" spans="1:11" x14ac:dyDescent="0.25">
      <c r="A2" s="24"/>
      <c r="B2" s="24"/>
      <c r="C2" s="21"/>
      <c r="D2" s="21"/>
      <c r="E2" s="21"/>
      <c r="F2" s="21"/>
      <c r="G2" s="21"/>
      <c r="H2" s="21"/>
      <c r="I2" s="21"/>
    </row>
    <row r="3" spans="1:11" x14ac:dyDescent="0.25">
      <c r="A3" s="24"/>
      <c r="B3" s="97" t="s">
        <v>191</v>
      </c>
      <c r="C3" s="21"/>
      <c r="D3" s="21"/>
      <c r="E3" s="21"/>
      <c r="F3" s="21"/>
      <c r="G3" s="21"/>
      <c r="H3" s="21"/>
      <c r="I3" s="21"/>
    </row>
    <row r="4" spans="1:11" x14ac:dyDescent="0.25">
      <c r="A4" s="24"/>
      <c r="B4" s="97"/>
      <c r="C4" s="21"/>
      <c r="D4" s="21"/>
      <c r="E4" s="21"/>
      <c r="F4" s="21"/>
      <c r="G4" s="21"/>
      <c r="H4" s="21"/>
      <c r="I4" s="21"/>
    </row>
    <row r="5" spans="1:11" x14ac:dyDescent="0.25">
      <c r="A5" s="24"/>
      <c r="B5" s="97"/>
      <c r="C5" s="21"/>
      <c r="D5" s="21"/>
      <c r="E5" s="21"/>
      <c r="F5" s="21"/>
      <c r="G5" s="21"/>
      <c r="H5" s="21"/>
      <c r="I5" s="21"/>
    </row>
    <row r="6" spans="1:11" x14ac:dyDescent="0.25">
      <c r="A6" s="24"/>
      <c r="B6" s="97"/>
    </row>
    <row r="7" spans="1:11" x14ac:dyDescent="0.25">
      <c r="A7" s="24"/>
      <c r="B7" s="22" t="s">
        <v>130</v>
      </c>
      <c r="C7" s="24"/>
      <c r="D7" s="24"/>
      <c r="E7" s="24"/>
      <c r="F7" s="24"/>
      <c r="G7" s="24"/>
      <c r="H7" s="24"/>
      <c r="I7" s="24"/>
    </row>
    <row r="8" spans="1:11" x14ac:dyDescent="0.25">
      <c r="A8" s="24" t="s">
        <v>1</v>
      </c>
      <c r="B8" s="24"/>
    </row>
    <row r="9" spans="1:11" x14ac:dyDescent="0.25"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1" x14ac:dyDescent="0.25">
      <c r="A10" s="50" t="s">
        <v>23</v>
      </c>
      <c r="B10" s="3" t="s">
        <v>27</v>
      </c>
    </row>
    <row r="11" spans="1:11" ht="15.75" customHeight="1" x14ac:dyDescent="0.25">
      <c r="B11" s="9"/>
      <c r="C11" s="2"/>
    </row>
    <row r="12" spans="1:11" x14ac:dyDescent="0.25">
      <c r="A12" s="24" t="s">
        <v>7</v>
      </c>
      <c r="B12" s="1" t="s">
        <v>202</v>
      </c>
    </row>
    <row r="13" spans="1:11" x14ac:dyDescent="0.25">
      <c r="A13" s="24" t="s">
        <v>9</v>
      </c>
      <c r="B13" s="49" t="s">
        <v>129</v>
      </c>
    </row>
    <row r="14" spans="1:11" x14ac:dyDescent="0.25">
      <c r="A14" s="24"/>
      <c r="B14" s="24"/>
    </row>
    <row r="15" spans="1:11" x14ac:dyDescent="0.25">
      <c r="A15" s="50" t="s">
        <v>11</v>
      </c>
      <c r="B15" s="12" t="s">
        <v>157</v>
      </c>
    </row>
    <row r="16" spans="1:11" x14ac:dyDescent="0.25">
      <c r="A16" s="24"/>
    </row>
    <row r="17" spans="1:2" ht="23.25" x14ac:dyDescent="0.25">
      <c r="A17" s="24" t="s">
        <v>13</v>
      </c>
      <c r="B17" s="48" t="s">
        <v>176</v>
      </c>
    </row>
    <row r="18" spans="1:2" ht="23.25" x14ac:dyDescent="0.25">
      <c r="A18" s="24" t="s">
        <v>30</v>
      </c>
      <c r="B18" s="48" t="s">
        <v>176</v>
      </c>
    </row>
    <row r="19" spans="1:2" x14ac:dyDescent="0.25">
      <c r="A19" s="24"/>
    </row>
    <row r="20" spans="1:2" x14ac:dyDescent="0.25">
      <c r="A20" s="50" t="s">
        <v>14</v>
      </c>
      <c r="B20" s="9" t="s">
        <v>39</v>
      </c>
    </row>
    <row r="21" spans="1:2" x14ac:dyDescent="0.25">
      <c r="A21" s="24"/>
      <c r="B21" s="24"/>
    </row>
    <row r="22" spans="1:2" x14ac:dyDescent="0.25">
      <c r="A22" s="24" t="s">
        <v>15</v>
      </c>
      <c r="B22" s="1" t="s">
        <v>169</v>
      </c>
    </row>
    <row r="23" spans="1:2" x14ac:dyDescent="0.25">
      <c r="A23" s="4"/>
      <c r="B23" s="1" t="s">
        <v>170</v>
      </c>
    </row>
    <row r="24" spans="1:2" x14ac:dyDescent="0.25">
      <c r="A24" s="24"/>
    </row>
    <row r="25" spans="1:2" x14ac:dyDescent="0.25">
      <c r="A25" s="50" t="s">
        <v>16</v>
      </c>
      <c r="B25" s="9" t="s">
        <v>12</v>
      </c>
    </row>
    <row r="26" spans="1:2" x14ac:dyDescent="0.25">
      <c r="A26" s="24"/>
      <c r="B26" s="24"/>
    </row>
    <row r="27" spans="1:2" x14ac:dyDescent="0.25">
      <c r="A27" s="24" t="s">
        <v>18</v>
      </c>
      <c r="B27" s="49" t="s">
        <v>175</v>
      </c>
    </row>
    <row r="28" spans="1:2" x14ac:dyDescent="0.25">
      <c r="A28" s="24"/>
      <c r="B28" s="24"/>
    </row>
    <row r="29" spans="1:2" x14ac:dyDescent="0.25">
      <c r="A29" s="50" t="s">
        <v>47</v>
      </c>
      <c r="B29" s="9" t="s">
        <v>17</v>
      </c>
    </row>
    <row r="30" spans="1:2" x14ac:dyDescent="0.25">
      <c r="A30" s="24"/>
    </row>
    <row r="31" spans="1:2" x14ac:dyDescent="0.25">
      <c r="A31" s="24" t="s">
        <v>46</v>
      </c>
      <c r="B31" s="49" t="s">
        <v>171</v>
      </c>
    </row>
    <row r="32" spans="1:2" ht="22.5" x14ac:dyDescent="0.25">
      <c r="A32" s="24" t="s">
        <v>164</v>
      </c>
      <c r="B32" s="49" t="s">
        <v>174</v>
      </c>
    </row>
    <row r="33" spans="1:2" x14ac:dyDescent="0.25">
      <c r="A33" s="24"/>
      <c r="B33" s="22"/>
    </row>
    <row r="34" spans="1:2" x14ac:dyDescent="0.25">
      <c r="A34" s="50" t="s">
        <v>48</v>
      </c>
      <c r="B34" s="13" t="s">
        <v>56</v>
      </c>
    </row>
    <row r="35" spans="1:2" x14ac:dyDescent="0.25">
      <c r="A35" s="24"/>
      <c r="B35" s="24"/>
    </row>
    <row r="36" spans="1:2" ht="22.5" x14ac:dyDescent="0.25">
      <c r="A36" s="24" t="s">
        <v>49</v>
      </c>
      <c r="B36" s="49" t="s">
        <v>173</v>
      </c>
    </row>
    <row r="37" spans="1:2" x14ac:dyDescent="0.25">
      <c r="A37" s="24" t="s">
        <v>199</v>
      </c>
      <c r="B37" t="s">
        <v>201</v>
      </c>
    </row>
    <row r="39" spans="1:2" x14ac:dyDescent="0.25">
      <c r="A39" s="50" t="s">
        <v>53</v>
      </c>
      <c r="B39" s="13" t="s">
        <v>61</v>
      </c>
    </row>
    <row r="41" spans="1:2" x14ac:dyDescent="0.25">
      <c r="A41" s="24" t="s">
        <v>54</v>
      </c>
      <c r="B41" s="98" t="s">
        <v>203</v>
      </c>
    </row>
    <row r="42" spans="1:2" x14ac:dyDescent="0.25">
      <c r="A42" s="24"/>
      <c r="B42" s="98"/>
    </row>
    <row r="43" spans="1:2" x14ac:dyDescent="0.25">
      <c r="A43" s="24" t="s">
        <v>55</v>
      </c>
      <c r="B43" s="49" t="s">
        <v>172</v>
      </c>
    </row>
    <row r="44" spans="1:2" x14ac:dyDescent="0.25">
      <c r="A44" s="24" t="s">
        <v>57</v>
      </c>
      <c r="B44" s="1" t="s">
        <v>177</v>
      </c>
    </row>
    <row r="45" spans="1:2" x14ac:dyDescent="0.25">
      <c r="A45" s="24" t="s">
        <v>59</v>
      </c>
      <c r="B45" s="1" t="s">
        <v>178</v>
      </c>
    </row>
    <row r="46" spans="1:2" x14ac:dyDescent="0.25">
      <c r="A46" s="24" t="s">
        <v>165</v>
      </c>
      <c r="B46" s="1" t="s">
        <v>177</v>
      </c>
    </row>
    <row r="47" spans="1:2" x14ac:dyDescent="0.25">
      <c r="A47" s="24" t="s">
        <v>166</v>
      </c>
      <c r="B47" s="1" t="s">
        <v>179</v>
      </c>
    </row>
    <row r="48" spans="1:2" x14ac:dyDescent="0.25">
      <c r="A48" s="24" t="s">
        <v>167</v>
      </c>
      <c r="B48" s="1" t="s">
        <v>180</v>
      </c>
    </row>
    <row r="49" spans="1:2" x14ac:dyDescent="0.25">
      <c r="A49" s="24" t="s">
        <v>168</v>
      </c>
      <c r="B49" s="53" t="s">
        <v>181</v>
      </c>
    </row>
    <row r="50" spans="1:2" x14ac:dyDescent="0.25">
      <c r="A50" s="24"/>
      <c r="B50" s="1"/>
    </row>
    <row r="51" spans="1:2" x14ac:dyDescent="0.25">
      <c r="A51" s="50" t="s">
        <v>58</v>
      </c>
      <c r="B51" s="13" t="s">
        <v>64</v>
      </c>
    </row>
    <row r="52" spans="1:2" x14ac:dyDescent="0.25">
      <c r="A52" s="24"/>
    </row>
    <row r="53" spans="1:2" x14ac:dyDescent="0.25">
      <c r="A53" s="24" t="s">
        <v>60</v>
      </c>
      <c r="B53" s="49" t="s">
        <v>182</v>
      </c>
    </row>
    <row r="54" spans="1:2" x14ac:dyDescent="0.25">
      <c r="A54" s="24"/>
      <c r="B54" s="19"/>
    </row>
    <row r="55" spans="1:2" x14ac:dyDescent="0.25">
      <c r="A55" s="50" t="s">
        <v>62</v>
      </c>
      <c r="B55" s="3" t="s">
        <v>51</v>
      </c>
    </row>
    <row r="56" spans="1:2" x14ac:dyDescent="0.25">
      <c r="A56" s="24"/>
    </row>
    <row r="57" spans="1:2" x14ac:dyDescent="0.25">
      <c r="A57" s="24" t="s">
        <v>63</v>
      </c>
      <c r="B57" t="s">
        <v>200</v>
      </c>
    </row>
    <row r="58" spans="1:2" x14ac:dyDescent="0.25">
      <c r="A58" s="24"/>
    </row>
    <row r="59" spans="1:2" x14ac:dyDescent="0.25">
      <c r="A59" s="24"/>
    </row>
    <row r="60" spans="1:2" x14ac:dyDescent="0.25">
      <c r="A60" s="50" t="s">
        <v>67</v>
      </c>
      <c r="B60" s="11" t="s">
        <v>155</v>
      </c>
    </row>
    <row r="61" spans="1:2" x14ac:dyDescent="0.25">
      <c r="A61" s="24"/>
      <c r="B61" s="24"/>
    </row>
    <row r="62" spans="1:2" x14ac:dyDescent="0.25">
      <c r="A62" s="24" t="s">
        <v>68</v>
      </c>
      <c r="B62" s="24" t="s">
        <v>183</v>
      </c>
    </row>
    <row r="63" spans="1:2" x14ac:dyDescent="0.25">
      <c r="A63" s="24"/>
      <c r="B63" s="24"/>
    </row>
    <row r="64" spans="1:2" x14ac:dyDescent="0.25">
      <c r="A64" s="24"/>
      <c r="B64" s="3"/>
    </row>
    <row r="65" spans="1:2" x14ac:dyDescent="0.25">
      <c r="A65" s="24"/>
    </row>
    <row r="66" spans="1:2" x14ac:dyDescent="0.25">
      <c r="A66" s="24"/>
    </row>
    <row r="68" spans="1:2" x14ac:dyDescent="0.25">
      <c r="B68" s="24"/>
    </row>
  </sheetData>
  <mergeCells count="2">
    <mergeCell ref="B3:B6"/>
    <mergeCell ref="B41:B42"/>
  </mergeCells>
  <phoneticPr fontId="3" type="noConversion"/>
  <conditionalFormatting sqref="A8:A10">
    <cfRule type="duplicateValues" dxfId="0" priority="1"/>
  </conditionalFormatting>
  <printOptions gridLines="1"/>
  <pageMargins left="0.511811024" right="0.511811024" top="0.78740157499999996" bottom="0.78740157499999996" header="0.31496062000000002" footer="0.31496062000000002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1F2A1-C8D6-4857-9D90-1C44C9B5B41F}">
  <dimension ref="A1:L73"/>
  <sheetViews>
    <sheetView workbookViewId="0">
      <selection activeCell="C1" sqref="C1"/>
    </sheetView>
  </sheetViews>
  <sheetFormatPr defaultRowHeight="15" x14ac:dyDescent="0.25"/>
  <cols>
    <col min="2" max="2" width="13.42578125" customWidth="1"/>
    <col min="3" max="3" width="106.140625" customWidth="1"/>
  </cols>
  <sheetData>
    <row r="1" spans="1:12" ht="15" customHeight="1" x14ac:dyDescent="0.25"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B3" s="26"/>
      <c r="C3" s="58" t="s">
        <v>84</v>
      </c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B4" s="26"/>
      <c r="C4" s="57" t="s">
        <v>132</v>
      </c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25">
      <c r="B5" s="26"/>
      <c r="C5" s="57" t="s">
        <v>184</v>
      </c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5">
      <c r="B6" s="26"/>
      <c r="C6" s="57" t="s">
        <v>189</v>
      </c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x14ac:dyDescent="0.25">
      <c r="B9" s="22"/>
      <c r="C9" s="25" t="s">
        <v>82</v>
      </c>
    </row>
    <row r="12" spans="1:12" x14ac:dyDescent="0.25">
      <c r="A12" s="11" t="s">
        <v>23</v>
      </c>
      <c r="B12" s="11" t="s">
        <v>2</v>
      </c>
      <c r="C12" s="13" t="s">
        <v>27</v>
      </c>
    </row>
    <row r="13" spans="1:12" x14ac:dyDescent="0.25">
      <c r="A13" s="4"/>
      <c r="B13" s="4"/>
      <c r="C13" s="2"/>
    </row>
    <row r="14" spans="1:12" ht="33.75" x14ac:dyDescent="0.25">
      <c r="A14" s="4" t="s">
        <v>7</v>
      </c>
      <c r="B14" s="8" t="s">
        <v>29</v>
      </c>
      <c r="C14" s="2" t="s">
        <v>28</v>
      </c>
      <c r="K14" s="20"/>
    </row>
    <row r="15" spans="1:12" ht="33.75" x14ac:dyDescent="0.25">
      <c r="A15" s="4" t="s">
        <v>9</v>
      </c>
      <c r="B15" s="4" t="s">
        <v>32</v>
      </c>
      <c r="C15" s="2" t="s">
        <v>31</v>
      </c>
      <c r="E15" s="21"/>
    </row>
    <row r="16" spans="1:12" x14ac:dyDescent="0.25">
      <c r="A16" s="4" t="s">
        <v>133</v>
      </c>
      <c r="B16" s="4" t="s">
        <v>33</v>
      </c>
      <c r="C16" s="2" t="s">
        <v>34</v>
      </c>
    </row>
    <row r="17" spans="1:11" ht="22.5" x14ac:dyDescent="0.25">
      <c r="A17" s="4" t="s">
        <v>134</v>
      </c>
      <c r="B17" s="4" t="s">
        <v>35</v>
      </c>
      <c r="C17" s="2" t="s">
        <v>36</v>
      </c>
    </row>
    <row r="18" spans="1:11" x14ac:dyDescent="0.25">
      <c r="A18" s="45"/>
      <c r="B18" s="45"/>
      <c r="C18" s="45"/>
      <c r="K18" s="23" t="s">
        <v>81</v>
      </c>
    </row>
    <row r="19" spans="1:11" x14ac:dyDescent="0.25">
      <c r="A19" s="11" t="s">
        <v>11</v>
      </c>
      <c r="B19" s="45"/>
      <c r="C19" s="52" t="s">
        <v>157</v>
      </c>
    </row>
    <row r="21" spans="1:11" ht="22.5" x14ac:dyDescent="0.25">
      <c r="A21" s="4" t="s">
        <v>13</v>
      </c>
      <c r="B21" s="4" t="s">
        <v>10</v>
      </c>
      <c r="C21" s="2" t="s">
        <v>38</v>
      </c>
    </row>
    <row r="22" spans="1:11" x14ac:dyDescent="0.25">
      <c r="A22" s="4" t="s">
        <v>30</v>
      </c>
      <c r="B22" s="4">
        <v>6081</v>
      </c>
      <c r="C22" s="49" t="s">
        <v>137</v>
      </c>
    </row>
    <row r="23" spans="1:11" x14ac:dyDescent="0.25">
      <c r="A23" s="4"/>
      <c r="B23" s="4"/>
      <c r="C23" s="5"/>
    </row>
    <row r="24" spans="1:11" x14ac:dyDescent="0.25">
      <c r="A24" s="11" t="s">
        <v>14</v>
      </c>
      <c r="B24" s="4"/>
      <c r="C24" s="11" t="s">
        <v>39</v>
      </c>
    </row>
    <row r="26" spans="1:11" ht="33.75" x14ac:dyDescent="0.25">
      <c r="A26" s="4" t="s">
        <v>15</v>
      </c>
      <c r="B26" s="4" t="s">
        <v>40</v>
      </c>
      <c r="C26" s="2" t="s">
        <v>41</v>
      </c>
    </row>
    <row r="27" spans="1:11" ht="33.75" x14ac:dyDescent="0.25">
      <c r="A27" s="4" t="s">
        <v>37</v>
      </c>
      <c r="B27" s="4" t="s">
        <v>42</v>
      </c>
      <c r="C27" s="2" t="s">
        <v>43</v>
      </c>
    </row>
    <row r="29" spans="1:11" x14ac:dyDescent="0.25">
      <c r="A29" s="11" t="s">
        <v>16</v>
      </c>
      <c r="C29" s="50" t="s">
        <v>12</v>
      </c>
    </row>
    <row r="30" spans="1:11" x14ac:dyDescent="0.25">
      <c r="A30" s="4"/>
      <c r="B30" s="4"/>
      <c r="C30" s="2"/>
    </row>
    <row r="31" spans="1:11" ht="22.5" x14ac:dyDescent="0.25">
      <c r="A31" s="4" t="s">
        <v>18</v>
      </c>
      <c r="B31" s="4" t="s">
        <v>138</v>
      </c>
      <c r="C31" s="41" t="s">
        <v>139</v>
      </c>
    </row>
    <row r="32" spans="1:11" x14ac:dyDescent="0.25">
      <c r="A32" s="4"/>
      <c r="B32" s="4"/>
    </row>
    <row r="33" spans="1:3" x14ac:dyDescent="0.25">
      <c r="A33" s="11" t="s">
        <v>47</v>
      </c>
      <c r="B33" s="4"/>
      <c r="C33" s="11" t="s">
        <v>17</v>
      </c>
    </row>
    <row r="35" spans="1:3" ht="22.5" x14ac:dyDescent="0.25">
      <c r="A35" s="4" t="s">
        <v>46</v>
      </c>
      <c r="B35" s="4" t="s">
        <v>19</v>
      </c>
      <c r="C35" s="2" t="s">
        <v>20</v>
      </c>
    </row>
    <row r="36" spans="1:3" ht="45" x14ac:dyDescent="0.25">
      <c r="A36" s="4" t="s">
        <v>164</v>
      </c>
      <c r="B36" s="44" t="s">
        <v>158</v>
      </c>
      <c r="C36" s="42" t="s">
        <v>135</v>
      </c>
    </row>
    <row r="37" spans="1:3" ht="22.5" x14ac:dyDescent="0.25">
      <c r="A37" s="4" t="s">
        <v>199</v>
      </c>
      <c r="B37" s="15" t="s">
        <v>197</v>
      </c>
      <c r="C37" s="41" t="s">
        <v>198</v>
      </c>
    </row>
    <row r="38" spans="1:3" x14ac:dyDescent="0.25">
      <c r="A38" s="11" t="s">
        <v>48</v>
      </c>
      <c r="B38" s="4"/>
      <c r="C38" s="13" t="s">
        <v>56</v>
      </c>
    </row>
    <row r="39" spans="1:3" x14ac:dyDescent="0.25">
      <c r="A39" s="4"/>
      <c r="B39" s="4"/>
      <c r="C39" s="40" t="s">
        <v>50</v>
      </c>
    </row>
    <row r="40" spans="1:3" ht="22.5" x14ac:dyDescent="0.25">
      <c r="A40" s="4" t="s">
        <v>49</v>
      </c>
      <c r="B40" s="15" t="s">
        <v>159</v>
      </c>
      <c r="C40" s="41" t="s">
        <v>140</v>
      </c>
    </row>
    <row r="41" spans="1:3" x14ac:dyDescent="0.25">
      <c r="A41" s="4"/>
      <c r="B41" s="15"/>
      <c r="C41" s="41"/>
    </row>
    <row r="43" spans="1:3" x14ac:dyDescent="0.25">
      <c r="A43" s="24" t="s">
        <v>53</v>
      </c>
      <c r="C43" s="13" t="s">
        <v>61</v>
      </c>
    </row>
    <row r="44" spans="1:3" x14ac:dyDescent="0.25">
      <c r="A44" s="4"/>
      <c r="B44" s="4"/>
    </row>
    <row r="45" spans="1:3" ht="33.75" x14ac:dyDescent="0.25">
      <c r="A45" s="4" t="s">
        <v>54</v>
      </c>
      <c r="B45" s="4" t="s">
        <v>141</v>
      </c>
      <c r="C45" s="41" t="s">
        <v>142</v>
      </c>
    </row>
    <row r="46" spans="1:3" x14ac:dyDescent="0.25">
      <c r="A46" s="4" t="s">
        <v>55</v>
      </c>
      <c r="B46" s="4" t="s">
        <v>143</v>
      </c>
      <c r="C46" s="41" t="s">
        <v>144</v>
      </c>
    </row>
    <row r="47" spans="1:3" x14ac:dyDescent="0.25">
      <c r="A47" s="4" t="s">
        <v>57</v>
      </c>
      <c r="B47" s="4">
        <v>6016</v>
      </c>
      <c r="C47" s="2" t="s">
        <v>150</v>
      </c>
    </row>
    <row r="48" spans="1:3" ht="33.75" x14ac:dyDescent="0.25">
      <c r="A48" s="4" t="s">
        <v>59</v>
      </c>
      <c r="B48" s="15" t="s">
        <v>146</v>
      </c>
      <c r="C48" s="41" t="s">
        <v>147</v>
      </c>
    </row>
    <row r="49" spans="1:3" ht="22.5" x14ac:dyDescent="0.25">
      <c r="A49" s="4" t="s">
        <v>165</v>
      </c>
      <c r="B49" s="44" t="s">
        <v>148</v>
      </c>
      <c r="C49" s="41" t="s">
        <v>149</v>
      </c>
    </row>
    <row r="50" spans="1:3" x14ac:dyDescent="0.25">
      <c r="A50" s="4" t="s">
        <v>166</v>
      </c>
      <c r="B50" s="4">
        <v>9836</v>
      </c>
      <c r="C50" s="43" t="s">
        <v>151</v>
      </c>
    </row>
    <row r="51" spans="1:3" x14ac:dyDescent="0.25">
      <c r="A51" s="4" t="s">
        <v>167</v>
      </c>
      <c r="B51" s="1">
        <v>20159</v>
      </c>
      <c r="C51" s="43" t="s">
        <v>152</v>
      </c>
    </row>
    <row r="52" spans="1:3" x14ac:dyDescent="0.25">
      <c r="A52" s="4" t="s">
        <v>168</v>
      </c>
      <c r="B52" s="4">
        <v>7091</v>
      </c>
      <c r="C52" s="2" t="s">
        <v>153</v>
      </c>
    </row>
    <row r="53" spans="1:3" x14ac:dyDescent="0.25">
      <c r="A53" s="4"/>
      <c r="B53" s="15"/>
      <c r="C53" s="40"/>
    </row>
    <row r="54" spans="1:3" x14ac:dyDescent="0.25">
      <c r="A54" s="11" t="s">
        <v>58</v>
      </c>
      <c r="B54" s="4"/>
      <c r="C54" s="13" t="s">
        <v>64</v>
      </c>
    </row>
    <row r="55" spans="1:3" x14ac:dyDescent="0.25">
      <c r="A55" s="4"/>
      <c r="B55" s="4"/>
      <c r="C55" s="10"/>
    </row>
    <row r="56" spans="1:3" ht="22.5" x14ac:dyDescent="0.25">
      <c r="A56" s="1" t="s">
        <v>60</v>
      </c>
      <c r="B56" s="4" t="s">
        <v>160</v>
      </c>
      <c r="C56" s="10" t="s">
        <v>65</v>
      </c>
    </row>
    <row r="57" spans="1:3" x14ac:dyDescent="0.25">
      <c r="B57" s="15"/>
      <c r="C57" s="10"/>
    </row>
    <row r="58" spans="1:3" x14ac:dyDescent="0.25">
      <c r="A58" s="18" t="s">
        <v>62</v>
      </c>
      <c r="B58" s="1"/>
      <c r="C58" s="11" t="s">
        <v>77</v>
      </c>
    </row>
    <row r="60" spans="1:3" ht="33.75" x14ac:dyDescent="0.25">
      <c r="A60" s="24" t="s">
        <v>63</v>
      </c>
      <c r="B60" s="24" t="s">
        <v>52</v>
      </c>
      <c r="C60" s="10" t="s">
        <v>154</v>
      </c>
    </row>
    <row r="61" spans="1:3" x14ac:dyDescent="0.25">
      <c r="A61" s="39"/>
      <c r="C61" s="40"/>
    </row>
    <row r="62" spans="1:3" x14ac:dyDescent="0.25">
      <c r="A62" s="50" t="s">
        <v>67</v>
      </c>
      <c r="C62" s="56" t="s">
        <v>155</v>
      </c>
    </row>
    <row r="63" spans="1:3" x14ac:dyDescent="0.25">
      <c r="A63" s="4"/>
      <c r="B63" s="4"/>
      <c r="C63" s="40" t="s">
        <v>50</v>
      </c>
    </row>
    <row r="64" spans="1:3" ht="23.25" x14ac:dyDescent="0.25">
      <c r="A64" s="4" t="s">
        <v>68</v>
      </c>
      <c r="B64" s="4">
        <v>91341</v>
      </c>
      <c r="C64" s="43" t="s">
        <v>156</v>
      </c>
    </row>
    <row r="65" spans="1:3" x14ac:dyDescent="0.25">
      <c r="A65" s="4"/>
      <c r="B65" s="4"/>
      <c r="C65" s="2"/>
    </row>
    <row r="66" spans="1:3" x14ac:dyDescent="0.25">
      <c r="A66" s="4"/>
      <c r="B66" s="2"/>
      <c r="C66" s="2"/>
    </row>
    <row r="68" spans="1:3" x14ac:dyDescent="0.25">
      <c r="A68" s="4"/>
      <c r="B68" s="2"/>
    </row>
    <row r="69" spans="1:3" x14ac:dyDescent="0.25">
      <c r="A69" s="1"/>
      <c r="B69" s="4"/>
    </row>
    <row r="70" spans="1:3" x14ac:dyDescent="0.25">
      <c r="B70" s="4"/>
    </row>
    <row r="71" spans="1:3" x14ac:dyDescent="0.25">
      <c r="B71" s="1"/>
      <c r="C71" s="10"/>
    </row>
    <row r="72" spans="1:3" x14ac:dyDescent="0.25">
      <c r="B72" s="1"/>
      <c r="C72" s="10"/>
    </row>
    <row r="73" spans="1:3" x14ac:dyDescent="0.25">
      <c r="B73" s="1"/>
      <c r="C73" s="10"/>
    </row>
  </sheetData>
  <printOptions gridLines="1"/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F1BD0-D5DB-4F6F-952A-CCB5DFC2F44C}">
  <sheetPr>
    <pageSetUpPr fitToPage="1"/>
  </sheetPr>
  <dimension ref="A1:I61"/>
  <sheetViews>
    <sheetView workbookViewId="0">
      <selection activeCell="E12" sqref="E12 F13"/>
    </sheetView>
  </sheetViews>
  <sheetFormatPr defaultRowHeight="15" x14ac:dyDescent="0.25"/>
  <cols>
    <col min="1" max="1" width="9.42578125" style="108" bestFit="1" customWidth="1"/>
    <col min="2" max="3" width="9.140625" style="108"/>
    <col min="4" max="4" width="13.85546875" style="108" customWidth="1"/>
    <col min="5" max="5" width="12.42578125" style="108" bestFit="1" customWidth="1"/>
    <col min="6" max="6" width="13.5703125" style="108" bestFit="1" customWidth="1"/>
    <col min="7" max="7" width="12.140625" style="108" customWidth="1"/>
    <col min="8" max="8" width="13.7109375" style="108" customWidth="1"/>
    <col min="9" max="9" width="19.5703125" style="108" customWidth="1"/>
    <col min="10" max="16384" width="9.140625" style="108"/>
  </cols>
  <sheetData>
    <row r="1" spans="1:9" x14ac:dyDescent="0.25">
      <c r="A1" s="184" t="s">
        <v>190</v>
      </c>
      <c r="B1" s="184"/>
      <c r="C1" s="184"/>
      <c r="D1" s="184"/>
      <c r="E1" s="184"/>
      <c r="F1" s="184"/>
      <c r="G1" s="184"/>
      <c r="H1" s="184"/>
      <c r="I1" s="184"/>
    </row>
    <row r="2" spans="1:9" x14ac:dyDescent="0.25">
      <c r="A2" s="184"/>
      <c r="B2" s="184"/>
      <c r="C2" s="184"/>
      <c r="D2" s="184"/>
      <c r="E2" s="184"/>
      <c r="F2" s="184"/>
      <c r="G2" s="184"/>
      <c r="H2" s="184"/>
      <c r="I2" s="184"/>
    </row>
    <row r="3" spans="1:9" x14ac:dyDescent="0.25">
      <c r="A3" s="184"/>
      <c r="B3" s="184"/>
      <c r="C3" s="184"/>
      <c r="D3" s="184"/>
      <c r="E3" s="184"/>
      <c r="F3" s="184"/>
      <c r="G3" s="184"/>
      <c r="H3" s="184"/>
      <c r="I3" s="184"/>
    </row>
    <row r="4" spans="1:9" x14ac:dyDescent="0.25">
      <c r="A4" s="184"/>
      <c r="B4" s="184"/>
      <c r="C4" s="184"/>
      <c r="D4" s="184"/>
      <c r="E4" s="184"/>
      <c r="F4" s="184"/>
      <c r="G4" s="184"/>
      <c r="H4" s="184"/>
      <c r="I4" s="184"/>
    </row>
    <row r="5" spans="1:9" x14ac:dyDescent="0.25">
      <c r="A5" s="184"/>
      <c r="B5" s="184"/>
      <c r="C5" s="184"/>
      <c r="D5" s="184"/>
      <c r="E5" s="184"/>
      <c r="F5" s="184"/>
      <c r="G5" s="184"/>
      <c r="H5" s="184"/>
      <c r="I5" s="184"/>
    </row>
    <row r="6" spans="1:9" x14ac:dyDescent="0.25">
      <c r="A6" s="185" t="s">
        <v>205</v>
      </c>
      <c r="B6" s="185"/>
      <c r="C6" s="186">
        <f>PLAN.ORÇAMENTÁRIA!C6</f>
        <v>0</v>
      </c>
      <c r="D6" s="186"/>
      <c r="E6" s="186"/>
      <c r="F6" s="186"/>
      <c r="G6" s="186"/>
      <c r="H6" s="186"/>
      <c r="I6" s="186"/>
    </row>
    <row r="7" spans="1:9" x14ac:dyDescent="0.25">
      <c r="A7" s="185" t="s">
        <v>204</v>
      </c>
      <c r="B7" s="185"/>
      <c r="C7" s="186">
        <f>PLAN.ORÇAMENTÁRIA!C7</f>
        <v>0</v>
      </c>
      <c r="D7" s="186"/>
      <c r="E7" s="186"/>
      <c r="F7" s="186"/>
      <c r="G7" s="186"/>
      <c r="H7" s="186"/>
      <c r="I7" s="186"/>
    </row>
    <row r="8" spans="1:9" x14ac:dyDescent="0.25">
      <c r="A8" s="187"/>
      <c r="B8" s="188" t="s">
        <v>83</v>
      </c>
      <c r="C8" s="188"/>
      <c r="D8" s="188"/>
      <c r="E8" s="188"/>
      <c r="F8" s="188"/>
      <c r="G8" s="187"/>
      <c r="H8" s="187"/>
      <c r="I8" s="187"/>
    </row>
    <row r="9" spans="1:9" x14ac:dyDescent="0.25">
      <c r="A9" s="189" t="s">
        <v>1</v>
      </c>
      <c r="B9" s="189" t="s">
        <v>70</v>
      </c>
      <c r="C9" s="189"/>
      <c r="D9" s="189"/>
      <c r="E9" s="190"/>
      <c r="F9" s="190"/>
      <c r="G9" s="189" t="s">
        <v>71</v>
      </c>
      <c r="H9" s="189"/>
      <c r="I9" s="189"/>
    </row>
    <row r="10" spans="1:9" x14ac:dyDescent="0.25">
      <c r="A10" s="189"/>
      <c r="B10" s="189"/>
      <c r="C10" s="189"/>
      <c r="D10" s="189"/>
      <c r="E10" s="190" t="s">
        <v>72</v>
      </c>
      <c r="F10" s="190"/>
      <c r="G10" s="190"/>
      <c r="H10" s="190"/>
      <c r="I10" s="190"/>
    </row>
    <row r="11" spans="1:9" x14ac:dyDescent="0.25">
      <c r="A11" s="189"/>
      <c r="B11" s="189"/>
      <c r="C11" s="189"/>
      <c r="D11" s="189"/>
      <c r="E11" s="190" t="s">
        <v>1</v>
      </c>
      <c r="F11" s="190" t="s">
        <v>73</v>
      </c>
      <c r="G11" s="190" t="s">
        <v>74</v>
      </c>
      <c r="H11" s="190" t="s">
        <v>75</v>
      </c>
      <c r="I11" s="190" t="s">
        <v>69</v>
      </c>
    </row>
    <row r="12" spans="1:9" ht="15" customHeight="1" x14ac:dyDescent="0.25">
      <c r="A12" s="189">
        <v>1</v>
      </c>
      <c r="B12" s="191" t="s">
        <v>27</v>
      </c>
      <c r="C12" s="191"/>
      <c r="D12" s="191"/>
      <c r="E12" s="192">
        <f>PLAN.ORÇAMENTÁRIA!I12</f>
        <v>4060.9568860000004</v>
      </c>
      <c r="F12" s="193">
        <f>E12*F13</f>
        <v>4060.9568860000004</v>
      </c>
      <c r="G12" s="193">
        <f>G13*E12</f>
        <v>0</v>
      </c>
      <c r="H12" s="193">
        <v>0</v>
      </c>
      <c r="I12" s="192">
        <f>F12+G12</f>
        <v>4060.9568860000004</v>
      </c>
    </row>
    <row r="13" spans="1:9" x14ac:dyDescent="0.25">
      <c r="A13" s="189"/>
      <c r="B13" s="191"/>
      <c r="C13" s="191"/>
      <c r="D13" s="191"/>
      <c r="E13" s="194"/>
      <c r="F13" s="195">
        <v>1</v>
      </c>
      <c r="G13" s="195">
        <v>0</v>
      </c>
      <c r="H13" s="195">
        <v>0</v>
      </c>
      <c r="I13" s="195">
        <v>1</v>
      </c>
    </row>
    <row r="14" spans="1:9" ht="4.5" customHeight="1" x14ac:dyDescent="0.25">
      <c r="A14" s="190"/>
      <c r="B14" s="194"/>
      <c r="C14" s="194"/>
      <c r="D14" s="194"/>
      <c r="E14" s="194"/>
      <c r="F14" s="195"/>
      <c r="G14" s="195"/>
      <c r="H14" s="195"/>
      <c r="I14" s="195"/>
    </row>
    <row r="15" spans="1:9" ht="2.25" customHeight="1" x14ac:dyDescent="0.25">
      <c r="A15" s="189"/>
      <c r="E15" s="196"/>
      <c r="F15" s="197"/>
      <c r="G15" s="190"/>
      <c r="H15" s="190"/>
      <c r="I15" s="196"/>
    </row>
    <row r="16" spans="1:9" ht="1.5" customHeight="1" x14ac:dyDescent="0.25">
      <c r="A16" s="189"/>
      <c r="E16" s="190"/>
      <c r="F16" s="190"/>
      <c r="G16" s="190"/>
      <c r="H16" s="195"/>
      <c r="I16" s="195"/>
    </row>
    <row r="17" spans="1:9" x14ac:dyDescent="0.25">
      <c r="A17" s="189">
        <v>2</v>
      </c>
      <c r="B17" s="191" t="s">
        <v>157</v>
      </c>
      <c r="C17" s="191"/>
      <c r="D17" s="191"/>
      <c r="E17" s="192">
        <f>PLAN.ORÇAMENTÁRIA!I17</f>
        <v>7415.9903498399999</v>
      </c>
      <c r="F17" s="193">
        <f>F18*E17</f>
        <v>3707.99517492</v>
      </c>
      <c r="G17" s="193">
        <f>G18*E17</f>
        <v>3707.99517492</v>
      </c>
      <c r="H17" s="198">
        <v>0</v>
      </c>
      <c r="I17" s="192">
        <f>F17+G17</f>
        <v>7415.9903498399999</v>
      </c>
    </row>
    <row r="18" spans="1:9" x14ac:dyDescent="0.25">
      <c r="A18" s="189"/>
      <c r="B18" s="191"/>
      <c r="C18" s="191"/>
      <c r="D18" s="191"/>
      <c r="E18" s="190"/>
      <c r="F18" s="195">
        <v>0.5</v>
      </c>
      <c r="G18" s="195">
        <v>0.5</v>
      </c>
      <c r="H18" s="195">
        <v>0</v>
      </c>
      <c r="I18" s="195">
        <v>1</v>
      </c>
    </row>
    <row r="19" spans="1:9" x14ac:dyDescent="0.25">
      <c r="A19" s="189">
        <v>3</v>
      </c>
      <c r="B19" s="191" t="s">
        <v>39</v>
      </c>
      <c r="C19" s="191"/>
      <c r="D19" s="191"/>
      <c r="E19" s="192">
        <f>PLAN.ORÇAMENTÁRIA!I22</f>
        <v>1464.2283104799999</v>
      </c>
      <c r="F19" s="193">
        <f>F20*E19</f>
        <v>732.11415523999995</v>
      </c>
      <c r="G19" s="193">
        <f>G20*E19</f>
        <v>732.11415523999995</v>
      </c>
      <c r="H19" s="193">
        <v>0</v>
      </c>
      <c r="I19" s="192">
        <f>F19+G19</f>
        <v>1464.2283104799999</v>
      </c>
    </row>
    <row r="20" spans="1:9" x14ac:dyDescent="0.25">
      <c r="A20" s="189"/>
      <c r="B20" s="191"/>
      <c r="C20" s="191"/>
      <c r="D20" s="191"/>
      <c r="E20" s="190"/>
      <c r="F20" s="195">
        <v>0.5</v>
      </c>
      <c r="G20" s="195">
        <v>0.5</v>
      </c>
      <c r="H20" s="195">
        <v>0</v>
      </c>
      <c r="I20" s="195">
        <v>1</v>
      </c>
    </row>
    <row r="21" spans="1:9" x14ac:dyDescent="0.25">
      <c r="A21" s="189">
        <v>4</v>
      </c>
      <c r="B21" s="191" t="s">
        <v>12</v>
      </c>
      <c r="C21" s="191"/>
      <c r="D21" s="191"/>
      <c r="E21" s="192">
        <f>PLAN.ORÇAMENTÁRIA!I27</f>
        <v>2564.1078655000001</v>
      </c>
      <c r="F21" s="193">
        <f>F22*E21</f>
        <v>1282.0539327500001</v>
      </c>
      <c r="G21" s="193">
        <f>G22*E21</f>
        <v>1282.0539327500001</v>
      </c>
      <c r="H21" s="198">
        <v>0</v>
      </c>
      <c r="I21" s="192">
        <f>F21+G21</f>
        <v>2564.1078655000001</v>
      </c>
    </row>
    <row r="22" spans="1:9" x14ac:dyDescent="0.25">
      <c r="A22" s="189"/>
      <c r="B22" s="191"/>
      <c r="C22" s="191"/>
      <c r="D22" s="191"/>
      <c r="E22" s="190"/>
      <c r="F22" s="195">
        <v>0.5</v>
      </c>
      <c r="G22" s="195">
        <v>0.5</v>
      </c>
      <c r="H22" s="195">
        <v>0</v>
      </c>
      <c r="I22" s="195">
        <v>1</v>
      </c>
    </row>
    <row r="23" spans="1:9" x14ac:dyDescent="0.25">
      <c r="A23" s="189">
        <v>5</v>
      </c>
      <c r="B23" s="191" t="s">
        <v>17</v>
      </c>
      <c r="C23" s="191"/>
      <c r="D23" s="191"/>
      <c r="E23" s="192">
        <f>PLAN.ORÇAMENTÁRIA!I31</f>
        <v>16570.310261600003</v>
      </c>
      <c r="F23" s="193">
        <f>F24*E23</f>
        <v>8285.1551308000016</v>
      </c>
      <c r="G23" s="193">
        <f>G24*E23</f>
        <v>8285.1551308000016</v>
      </c>
      <c r="H23" s="198">
        <v>0</v>
      </c>
      <c r="I23" s="192">
        <f>F23+G23</f>
        <v>16570.310261600003</v>
      </c>
    </row>
    <row r="24" spans="1:9" x14ac:dyDescent="0.25">
      <c r="A24" s="189"/>
      <c r="B24" s="191"/>
      <c r="C24" s="191"/>
      <c r="D24" s="191"/>
      <c r="E24" s="190"/>
      <c r="F24" s="195">
        <v>0.5</v>
      </c>
      <c r="G24" s="195">
        <v>0.5</v>
      </c>
      <c r="H24" s="195">
        <v>0</v>
      </c>
      <c r="I24" s="195">
        <v>1</v>
      </c>
    </row>
    <row r="25" spans="1:9" x14ac:dyDescent="0.25">
      <c r="A25" s="189">
        <v>6</v>
      </c>
      <c r="B25" s="199" t="s">
        <v>78</v>
      </c>
      <c r="C25" s="199"/>
      <c r="D25" s="199"/>
      <c r="E25" s="192">
        <f>PLAN.ORÇAMENTÁRIA!I36</f>
        <v>9284.3990608499989</v>
      </c>
      <c r="F25" s="193">
        <f>F26*E25</f>
        <v>4642.1995304249995</v>
      </c>
      <c r="G25" s="193">
        <f>G26*E25</f>
        <v>4642.1995304249995</v>
      </c>
      <c r="H25" s="200" t="s">
        <v>76</v>
      </c>
      <c r="I25" s="192">
        <f>F25+G25</f>
        <v>9284.3990608499989</v>
      </c>
    </row>
    <row r="26" spans="1:9" x14ac:dyDescent="0.25">
      <c r="A26" s="189"/>
      <c r="B26" s="199"/>
      <c r="C26" s="199"/>
      <c r="D26" s="199"/>
      <c r="E26" s="190"/>
      <c r="F26" s="195">
        <v>0.5</v>
      </c>
      <c r="G26" s="195">
        <v>0.5</v>
      </c>
      <c r="H26" s="195">
        <v>0</v>
      </c>
      <c r="I26" s="195">
        <v>1</v>
      </c>
    </row>
    <row r="27" spans="1:9" x14ac:dyDescent="0.25">
      <c r="A27" s="201">
        <v>7</v>
      </c>
      <c r="B27" s="199" t="s">
        <v>79</v>
      </c>
      <c r="C27" s="199"/>
      <c r="D27" s="199"/>
      <c r="E27" s="192">
        <f>PLAN.ORÇAMENTÁRIA!I41</f>
        <v>30535.829506580001</v>
      </c>
      <c r="F27" s="193">
        <f>E27*F28</f>
        <v>15267.914753290001</v>
      </c>
      <c r="G27" s="193">
        <f>G28*E27</f>
        <v>15267.914753290001</v>
      </c>
      <c r="H27" s="193">
        <v>0</v>
      </c>
      <c r="I27" s="192">
        <f>F27+G27</f>
        <v>30535.829506580001</v>
      </c>
    </row>
    <row r="28" spans="1:9" x14ac:dyDescent="0.25">
      <c r="A28" s="201"/>
      <c r="B28" s="199"/>
      <c r="C28" s="199"/>
      <c r="D28" s="199"/>
      <c r="E28" s="190"/>
      <c r="F28" s="195">
        <v>0.5</v>
      </c>
      <c r="G28" s="195">
        <v>0.5</v>
      </c>
      <c r="H28" s="195">
        <v>0</v>
      </c>
      <c r="I28" s="195">
        <v>1</v>
      </c>
    </row>
    <row r="29" spans="1:9" x14ac:dyDescent="0.25">
      <c r="A29" s="189">
        <v>8</v>
      </c>
      <c r="F29" s="190"/>
      <c r="G29" s="197"/>
      <c r="H29" s="197"/>
      <c r="I29" s="196"/>
    </row>
    <row r="30" spans="1:9" x14ac:dyDescent="0.25">
      <c r="A30" s="189"/>
      <c r="B30" s="191" t="s">
        <v>80</v>
      </c>
      <c r="C30" s="191"/>
      <c r="D30" s="191"/>
      <c r="E30" s="192">
        <f>PLAN.ORÇAMENTÁRIA!I52</f>
        <v>5428.9001542400001</v>
      </c>
      <c r="F30" s="193">
        <f>F31*E30</f>
        <v>2714.4500771200001</v>
      </c>
      <c r="G30" s="193">
        <f>G31*E30</f>
        <v>2714.4500771200001</v>
      </c>
      <c r="H30" s="192">
        <v>0</v>
      </c>
      <c r="I30" s="192">
        <f>F30+G30</f>
        <v>5428.9001542400001</v>
      </c>
    </row>
    <row r="31" spans="1:9" x14ac:dyDescent="0.25">
      <c r="A31" s="189">
        <v>9</v>
      </c>
      <c r="B31" s="191"/>
      <c r="C31" s="191"/>
      <c r="D31" s="191"/>
      <c r="F31" s="195">
        <v>0.5</v>
      </c>
      <c r="G31" s="195">
        <v>0.5</v>
      </c>
      <c r="H31" s="195">
        <v>0</v>
      </c>
      <c r="I31" s="195">
        <v>1</v>
      </c>
    </row>
    <row r="32" spans="1:9" x14ac:dyDescent="0.25">
      <c r="A32" s="189"/>
      <c r="E32" s="190"/>
    </row>
    <row r="33" spans="1:9" x14ac:dyDescent="0.25">
      <c r="A33" s="189">
        <v>10</v>
      </c>
      <c r="B33" s="199" t="s">
        <v>161</v>
      </c>
      <c r="C33" s="199"/>
      <c r="D33" s="199"/>
      <c r="E33" s="192">
        <f>PLAN.ORÇAMENTÁRIA!I56</f>
        <v>2802.04811406</v>
      </c>
      <c r="F33" s="198">
        <f>F34*E33</f>
        <v>1401.02405703</v>
      </c>
      <c r="G33" s="198">
        <f>G34*E33</f>
        <v>1401.02405703</v>
      </c>
      <c r="H33" s="193">
        <v>0</v>
      </c>
      <c r="I33" s="192">
        <f>F33+G33</f>
        <v>2802.04811406</v>
      </c>
    </row>
    <row r="34" spans="1:9" x14ac:dyDescent="0.25">
      <c r="A34" s="189"/>
      <c r="B34" s="199"/>
      <c r="C34" s="199"/>
      <c r="D34" s="199"/>
      <c r="E34" s="190"/>
      <c r="F34" s="195">
        <v>0.5</v>
      </c>
      <c r="G34" s="195">
        <v>0.5</v>
      </c>
      <c r="H34" s="195">
        <v>0</v>
      </c>
      <c r="I34" s="195">
        <v>1</v>
      </c>
    </row>
    <row r="35" spans="1:9" x14ac:dyDescent="0.25">
      <c r="A35" s="189">
        <v>11</v>
      </c>
      <c r="E35" s="196"/>
      <c r="F35" s="190"/>
      <c r="G35" s="190"/>
      <c r="H35" s="197"/>
      <c r="I35" s="196"/>
    </row>
    <row r="36" spans="1:9" x14ac:dyDescent="0.25">
      <c r="A36" s="189"/>
      <c r="B36" s="191" t="s">
        <v>155</v>
      </c>
      <c r="C36" s="191"/>
      <c r="D36" s="191"/>
      <c r="E36" s="202">
        <f>PLAN.ORÇAMENTÁRIA!I60</f>
        <v>4216.6301449999992</v>
      </c>
      <c r="F36" s="203">
        <f>F37*E36</f>
        <v>2108.3150724999996</v>
      </c>
      <c r="G36" s="203">
        <f>G37*E36</f>
        <v>2108.3150724999996</v>
      </c>
      <c r="H36" s="198">
        <v>0</v>
      </c>
      <c r="I36" s="202">
        <f>F36+G36</f>
        <v>4216.6301449999992</v>
      </c>
    </row>
    <row r="37" spans="1:9" x14ac:dyDescent="0.25">
      <c r="A37" s="190"/>
      <c r="E37" s="190"/>
      <c r="F37" s="195">
        <v>0.5</v>
      </c>
      <c r="G37" s="195">
        <v>0.5</v>
      </c>
      <c r="H37" s="195">
        <v>0</v>
      </c>
      <c r="I37" s="195">
        <v>1</v>
      </c>
    </row>
    <row r="38" spans="1:9" x14ac:dyDescent="0.25">
      <c r="A38" s="190"/>
      <c r="B38" s="190"/>
      <c r="C38" s="190"/>
      <c r="D38" s="190"/>
      <c r="E38" s="196"/>
      <c r="F38" s="197"/>
      <c r="G38" s="197"/>
      <c r="H38" s="204"/>
      <c r="I38" s="196"/>
    </row>
    <row r="39" spans="1:9" x14ac:dyDescent="0.25">
      <c r="A39" s="190"/>
      <c r="B39" s="190"/>
      <c r="C39" s="190"/>
      <c r="D39" s="190"/>
    </row>
    <row r="40" spans="1:9" x14ac:dyDescent="0.25">
      <c r="A40" s="205"/>
      <c r="B40" s="205"/>
      <c r="C40" s="205"/>
      <c r="D40" s="205"/>
      <c r="E40" s="206"/>
      <c r="F40" s="207" t="s">
        <v>162</v>
      </c>
      <c r="G40" s="207" t="s">
        <v>163</v>
      </c>
      <c r="H40" s="208">
        <v>0</v>
      </c>
      <c r="I40" s="206" t="s">
        <v>69</v>
      </c>
    </row>
    <row r="41" spans="1:9" x14ac:dyDescent="0.25">
      <c r="E41" s="209">
        <f>E36+E33+E30+E27+E25+E23+E21+E19+E17+E12</f>
        <v>84343.400654150013</v>
      </c>
      <c r="F41" s="210">
        <f>F36+F33+F30+F27+F25+F23+F21+F19+F17+F12</f>
        <v>44202.178770075006</v>
      </c>
      <c r="G41" s="210">
        <f>G36+G33+G30+G27+G25+G23+G21+G19+G17</f>
        <v>40141.221884075007</v>
      </c>
      <c r="H41" s="204">
        <v>0</v>
      </c>
      <c r="I41" s="209">
        <f>I36+I33+I30+I27+I25+I23+I21+I19+I17+I12</f>
        <v>84343.400654150013</v>
      </c>
    </row>
    <row r="42" spans="1:9" x14ac:dyDescent="0.25">
      <c r="G42" s="211"/>
    </row>
    <row r="43" spans="1:9" x14ac:dyDescent="0.25">
      <c r="F43" s="211"/>
      <c r="H43" s="211"/>
      <c r="I43" s="211"/>
    </row>
    <row r="44" spans="1:9" x14ac:dyDescent="0.25">
      <c r="F44" s="211"/>
    </row>
    <row r="58" spans="2:4" x14ac:dyDescent="0.25">
      <c r="B58" s="212"/>
      <c r="C58" s="212"/>
      <c r="D58" s="212"/>
    </row>
    <row r="59" spans="2:4" x14ac:dyDescent="0.25">
      <c r="B59" s="212"/>
      <c r="C59" s="212"/>
      <c r="D59" s="212"/>
    </row>
    <row r="60" spans="2:4" x14ac:dyDescent="0.25">
      <c r="B60" s="212"/>
      <c r="C60" s="212"/>
      <c r="D60" s="212"/>
    </row>
    <row r="61" spans="2:4" x14ac:dyDescent="0.25">
      <c r="B61" s="212"/>
      <c r="C61" s="212"/>
      <c r="D61" s="212"/>
    </row>
  </sheetData>
  <sheetProtection algorithmName="SHA-512" hashValue="RYyPNdKpHdQL7yl4OFyytMMaMC2ULPRMrJEe7GynTK9XAisGtEbzil6KrqC75OCPZzGyTzNoZCfdvnaSAwPV9g==" saltValue="/HKOdFSw2QG2Pe9r0E4fsQ==" spinCount="100000" sheet="1" objects="1" scenarios="1"/>
  <mergeCells count="32">
    <mergeCell ref="B36:D36"/>
    <mergeCell ref="B58:D61"/>
    <mergeCell ref="A31:A32"/>
    <mergeCell ref="B27:D28"/>
    <mergeCell ref="A33:A34"/>
    <mergeCell ref="B30:D31"/>
    <mergeCell ref="A35:A36"/>
    <mergeCell ref="B33:D34"/>
    <mergeCell ref="A25:A26"/>
    <mergeCell ref="A27:A28"/>
    <mergeCell ref="B25:D26"/>
    <mergeCell ref="A29:A30"/>
    <mergeCell ref="A19:A20"/>
    <mergeCell ref="B19:D20"/>
    <mergeCell ref="A21:A22"/>
    <mergeCell ref="B21:D22"/>
    <mergeCell ref="A23:A24"/>
    <mergeCell ref="B23:D24"/>
    <mergeCell ref="A12:A13"/>
    <mergeCell ref="A15:A16"/>
    <mergeCell ref="B12:D13"/>
    <mergeCell ref="A17:A18"/>
    <mergeCell ref="B17:D18"/>
    <mergeCell ref="A9:A11"/>
    <mergeCell ref="G9:I9"/>
    <mergeCell ref="B9:D11"/>
    <mergeCell ref="A1:I5"/>
    <mergeCell ref="B8:F8"/>
    <mergeCell ref="A6:B6"/>
    <mergeCell ref="A7:B7"/>
    <mergeCell ref="C6:I6"/>
    <mergeCell ref="C7:I7"/>
  </mergeCells>
  <phoneticPr fontId="3" type="noConversion"/>
  <printOptions gridLines="1"/>
  <pageMargins left="0.511811024" right="0.511811024" top="0.78740157499999996" bottom="0.78740157499999996" header="0.31496062000000002" footer="0.31496062000000002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5A58A-9676-443C-86F2-6976F80A225E}">
  <dimension ref="A1"/>
  <sheetViews>
    <sheetView workbookViewId="0">
      <selection activeCell="B19" sqref="B19"/>
    </sheetView>
  </sheetViews>
  <sheetFormatPr defaultRowHeight="15" x14ac:dyDescent="0.25"/>
  <cols>
    <col min="2" max="3" width="9.140625" customWidth="1"/>
  </cols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0457-FD63-4F1F-B9C9-9094DF7882BA}">
  <dimension ref="A1"/>
  <sheetViews>
    <sheetView workbookViewId="0">
      <selection activeCell="B19" sqref="B1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210A-6796-4E88-A18A-A32A9E30ACBB}">
  <dimension ref="A1:J19"/>
  <sheetViews>
    <sheetView workbookViewId="0">
      <selection activeCell="B19" sqref="B19"/>
    </sheetView>
  </sheetViews>
  <sheetFormatPr defaultRowHeight="15" x14ac:dyDescent="0.25"/>
  <cols>
    <col min="1" max="1" width="9.140625" customWidth="1"/>
    <col min="2" max="2" width="91.85546875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7"/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5">
      <c r="A3" s="27"/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5">
      <c r="A4" s="27"/>
      <c r="B4" s="99"/>
      <c r="C4" s="99"/>
      <c r="D4" s="99"/>
      <c r="E4" s="99"/>
      <c r="F4" s="99"/>
      <c r="G4" s="99"/>
      <c r="H4" s="99"/>
      <c r="I4" s="99"/>
      <c r="J4" s="99"/>
    </row>
    <row r="6" spans="1:10" x14ac:dyDescent="0.25">
      <c r="A6" s="30"/>
      <c r="B6" s="29"/>
      <c r="C6" s="28"/>
      <c r="D6" s="28"/>
      <c r="E6" s="28"/>
      <c r="F6" s="28"/>
      <c r="G6" s="28"/>
      <c r="H6" s="28"/>
      <c r="I6" s="28"/>
      <c r="J6" s="28"/>
    </row>
    <row r="8" spans="1:10" ht="15.75" customHeight="1" x14ac:dyDescent="0.25">
      <c r="A8" s="24"/>
      <c r="B8" s="9"/>
    </row>
    <row r="9" spans="1:10" x14ac:dyDescent="0.25">
      <c r="A9" s="24"/>
      <c r="B9" s="2"/>
    </row>
    <row r="10" spans="1:10" x14ac:dyDescent="0.25">
      <c r="B10" s="32"/>
    </row>
    <row r="12" spans="1:10" x14ac:dyDescent="0.25">
      <c r="A12" s="24"/>
      <c r="B12" s="2"/>
    </row>
    <row r="13" spans="1:10" x14ac:dyDescent="0.25">
      <c r="B13" s="31"/>
    </row>
    <row r="15" spans="1:10" x14ac:dyDescent="0.25">
      <c r="B15" s="3"/>
    </row>
    <row r="16" spans="1:10" x14ac:dyDescent="0.25">
      <c r="B16" s="2"/>
    </row>
    <row r="17" spans="2:2" x14ac:dyDescent="0.25">
      <c r="B17" s="32"/>
    </row>
    <row r="18" spans="2:2" x14ac:dyDescent="0.25">
      <c r="B18" s="32"/>
    </row>
    <row r="19" spans="2:2" x14ac:dyDescent="0.25">
      <c r="B19" s="32"/>
    </row>
  </sheetData>
  <mergeCells count="3">
    <mergeCell ref="B2:J2"/>
    <mergeCell ref="B3:J3"/>
    <mergeCell ref="B4:J4"/>
  </mergeCells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PLAN.ORÇAMENTÁRIA</vt:lpstr>
      <vt:lpstr>BDI</vt:lpstr>
      <vt:lpstr>MEMOR. DE CALC.</vt:lpstr>
      <vt:lpstr>M. DESCRITIVO</vt:lpstr>
      <vt:lpstr>CRONOGRAMA F. FINANC.</vt:lpstr>
      <vt:lpstr>Planilha5</vt:lpstr>
      <vt:lpstr>Planilha4</vt:lpstr>
      <vt:lpstr>M. DE CÁLCULO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gesua</dc:creator>
  <cp:lastModifiedBy>contr</cp:lastModifiedBy>
  <cp:lastPrinted>2023-06-28T17:29:33Z</cp:lastPrinted>
  <dcterms:created xsi:type="dcterms:W3CDTF">2022-08-05T18:11:07Z</dcterms:created>
  <dcterms:modified xsi:type="dcterms:W3CDTF">2023-08-22T19:36:02Z</dcterms:modified>
</cp:coreProperties>
</file>