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EstaPastaDeTrabalho"/>
  <workbookProtection lockStructure="1"/>
  <bookViews>
    <workbookView xWindow="-120" yWindow="-120" windowWidth="20730" windowHeight="11160"/>
  </bookViews>
  <sheets>
    <sheet name="Planilha" sheetId="1" r:id="rId1"/>
    <sheet name="Cronograma" sheetId="2" r:id="rId2"/>
    <sheet name="BDI" sheetId="3" r:id="rId3"/>
  </sheets>
  <definedNames>
    <definedName name="_xlnm.Print_Area" localSheetId="2">BDI!$A$1:$U$57</definedName>
    <definedName name="_xlnm.Print_Area" localSheetId="1">Cronograma!$A$1:$U$90</definedName>
    <definedName name="_xlnm.Print_Area" localSheetId="0">Planilha!$A$1:$U$187</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 i="3"/>
  <c r="D9"/>
  <c r="B71" i="2"/>
  <c r="P46"/>
  <c r="P47"/>
  <c r="P48"/>
  <c r="P49"/>
  <c r="P50"/>
  <c r="P56"/>
  <c r="P57"/>
  <c r="P19"/>
  <c r="P20"/>
  <c r="P21"/>
  <c r="P22"/>
  <c r="P23"/>
  <c r="P24"/>
  <c r="P25"/>
  <c r="P26"/>
  <c r="P27"/>
  <c r="P28"/>
  <c r="P54" s="1"/>
  <c r="P29"/>
  <c r="P55" s="1"/>
  <c r="P30"/>
  <c r="P31"/>
  <c r="P32"/>
  <c r="P58" s="1"/>
  <c r="P33"/>
  <c r="P59" s="1"/>
  <c r="P16"/>
  <c r="C10"/>
  <c r="D9"/>
  <c r="P180" i="1"/>
  <c r="T180" s="1"/>
  <c r="P181"/>
  <c r="T181" s="1"/>
  <c r="P182"/>
  <c r="T182" s="1"/>
  <c r="P179"/>
  <c r="T179" s="1"/>
  <c r="P176"/>
  <c r="T176" s="1"/>
  <c r="P175"/>
  <c r="T175" s="1"/>
  <c r="P150"/>
  <c r="T150" s="1"/>
  <c r="P151"/>
  <c r="T151" s="1"/>
  <c r="P152"/>
  <c r="T152" s="1"/>
  <c r="P153"/>
  <c r="T153" s="1"/>
  <c r="P154"/>
  <c r="T154" s="1"/>
  <c r="P155"/>
  <c r="T155" s="1"/>
  <c r="P156"/>
  <c r="T156" s="1"/>
  <c r="P157"/>
  <c r="T157" s="1"/>
  <c r="P158"/>
  <c r="T158" s="1"/>
  <c r="P159"/>
  <c r="T159" s="1"/>
  <c r="P160"/>
  <c r="T160" s="1"/>
  <c r="P161"/>
  <c r="T161" s="1"/>
  <c r="P162"/>
  <c r="T162" s="1"/>
  <c r="P163"/>
  <c r="T163" s="1"/>
  <c r="P164"/>
  <c r="T164" s="1"/>
  <c r="P165"/>
  <c r="T165" s="1"/>
  <c r="P166"/>
  <c r="T166" s="1"/>
  <c r="P167"/>
  <c r="T167" s="1"/>
  <c r="P168"/>
  <c r="T168" s="1"/>
  <c r="P169"/>
  <c r="T169" s="1"/>
  <c r="P170"/>
  <c r="T170" s="1"/>
  <c r="P171"/>
  <c r="T171" s="1"/>
  <c r="P172"/>
  <c r="T172" s="1"/>
  <c r="P149"/>
  <c r="T149" s="1"/>
  <c r="P140"/>
  <c r="T140" s="1"/>
  <c r="P141"/>
  <c r="T141" s="1"/>
  <c r="P142"/>
  <c r="T142" s="1"/>
  <c r="P143"/>
  <c r="T143" s="1"/>
  <c r="P144"/>
  <c r="T144" s="1"/>
  <c r="P145"/>
  <c r="T145" s="1"/>
  <c r="P146"/>
  <c r="T146" s="1"/>
  <c r="P139"/>
  <c r="T139" s="1"/>
  <c r="P129"/>
  <c r="T129" s="1"/>
  <c r="P130"/>
  <c r="T130" s="1"/>
  <c r="P131"/>
  <c r="T131" s="1"/>
  <c r="P132"/>
  <c r="T132" s="1"/>
  <c r="P133"/>
  <c r="T133" s="1"/>
  <c r="P134"/>
  <c r="T134" s="1"/>
  <c r="P135"/>
  <c r="T135" s="1"/>
  <c r="P136"/>
  <c r="T136" s="1"/>
  <c r="P128"/>
  <c r="T128" s="1"/>
  <c r="P122"/>
  <c r="T122" s="1"/>
  <c r="P123"/>
  <c r="T123" s="1"/>
  <c r="P124"/>
  <c r="P125"/>
  <c r="T125" s="1"/>
  <c r="P121"/>
  <c r="T121" s="1"/>
  <c r="P117"/>
  <c r="T117" s="1"/>
  <c r="P118"/>
  <c r="T118" s="1"/>
  <c r="P116"/>
  <c r="T116" s="1"/>
  <c r="P109"/>
  <c r="T109" s="1"/>
  <c r="P110"/>
  <c r="T110" s="1"/>
  <c r="P111"/>
  <c r="T111" s="1"/>
  <c r="P112"/>
  <c r="T112" s="1"/>
  <c r="P113"/>
  <c r="T113" s="1"/>
  <c r="P108"/>
  <c r="T108" s="1"/>
  <c r="P104"/>
  <c r="T104" s="1"/>
  <c r="P105"/>
  <c r="T105" s="1"/>
  <c r="P103"/>
  <c r="T103" s="1"/>
  <c r="P95"/>
  <c r="T95" s="1"/>
  <c r="P96"/>
  <c r="T96" s="1"/>
  <c r="P97"/>
  <c r="T97" s="1"/>
  <c r="P94"/>
  <c r="T94" s="1"/>
  <c r="P91"/>
  <c r="T91" s="1"/>
  <c r="P90"/>
  <c r="T90" s="1"/>
  <c r="P77"/>
  <c r="T77" s="1"/>
  <c r="P78"/>
  <c r="T78" s="1"/>
  <c r="P79"/>
  <c r="T79" s="1"/>
  <c r="P80"/>
  <c r="T80" s="1"/>
  <c r="P81"/>
  <c r="T81" s="1"/>
  <c r="P82"/>
  <c r="T82" s="1"/>
  <c r="P83"/>
  <c r="T83" s="1"/>
  <c r="P84"/>
  <c r="T84" s="1"/>
  <c r="P85"/>
  <c r="T85" s="1"/>
  <c r="P86"/>
  <c r="T86" s="1"/>
  <c r="P87"/>
  <c r="T87" s="1"/>
  <c r="P76"/>
  <c r="T76" s="1"/>
  <c r="P69"/>
  <c r="T69" s="1"/>
  <c r="P70"/>
  <c r="T70" s="1"/>
  <c r="P71"/>
  <c r="T71" s="1"/>
  <c r="P72"/>
  <c r="T72" s="1"/>
  <c r="P73"/>
  <c r="T73" s="1"/>
  <c r="P68"/>
  <c r="T68" s="1"/>
  <c r="P62"/>
  <c r="T62" s="1"/>
  <c r="P63"/>
  <c r="T63" s="1"/>
  <c r="P64"/>
  <c r="T64" s="1"/>
  <c r="P65"/>
  <c r="T65" s="1"/>
  <c r="P61"/>
  <c r="T61" s="1"/>
  <c r="P55"/>
  <c r="T55" s="1"/>
  <c r="P56"/>
  <c r="T56" s="1"/>
  <c r="P57"/>
  <c r="T57" s="1"/>
  <c r="P58"/>
  <c r="T58" s="1"/>
  <c r="P54"/>
  <c r="T54" s="1"/>
  <c r="P51"/>
  <c r="T51" s="1"/>
  <c r="P50"/>
  <c r="T50" s="1"/>
  <c r="P43"/>
  <c r="T43" s="1"/>
  <c r="P44"/>
  <c r="T44" s="1"/>
  <c r="P45"/>
  <c r="T45" s="1"/>
  <c r="P46"/>
  <c r="T46" s="1"/>
  <c r="P47"/>
  <c r="T47" s="1"/>
  <c r="P42"/>
  <c r="T42" s="1"/>
  <c r="P38"/>
  <c r="T38" s="1"/>
  <c r="P39"/>
  <c r="T39" s="1"/>
  <c r="P37"/>
  <c r="T37" s="1"/>
  <c r="P17"/>
  <c r="T17" s="1"/>
  <c r="P18"/>
  <c r="T18" s="1"/>
  <c r="P19"/>
  <c r="T19" s="1"/>
  <c r="P20"/>
  <c r="P21"/>
  <c r="T21" s="1"/>
  <c r="P22"/>
  <c r="T22" s="1"/>
  <c r="P23"/>
  <c r="T23" s="1"/>
  <c r="P24"/>
  <c r="P25"/>
  <c r="T25" s="1"/>
  <c r="P26"/>
  <c r="T26" s="1"/>
  <c r="P27"/>
  <c r="T27" s="1"/>
  <c r="P28"/>
  <c r="T28" s="1"/>
  <c r="P29"/>
  <c r="T29" s="1"/>
  <c r="P30"/>
  <c r="T30" s="1"/>
  <c r="P31"/>
  <c r="T31" s="1"/>
  <c r="P32"/>
  <c r="T32" s="1"/>
  <c r="T20"/>
  <c r="T24"/>
  <c r="P16"/>
  <c r="T16" s="1"/>
  <c r="P82" i="2" l="1"/>
  <c r="T174" i="1"/>
  <c r="P174"/>
  <c r="T148"/>
  <c r="T138"/>
  <c r="J82" i="2" s="1"/>
  <c r="P120" i="1"/>
  <c r="T115"/>
  <c r="T107"/>
  <c r="T89"/>
  <c r="T75"/>
  <c r="T67"/>
  <c r="P53"/>
  <c r="T53"/>
  <c r="T41"/>
  <c r="P41"/>
  <c r="T36"/>
  <c r="J42" i="2" s="1"/>
  <c r="P42" s="1"/>
  <c r="P68" s="1"/>
  <c r="T15" i="1"/>
  <c r="T178"/>
  <c r="T127"/>
  <c r="T49"/>
  <c r="T93"/>
  <c r="T102"/>
  <c r="T60"/>
  <c r="P89"/>
  <c r="P93"/>
  <c r="P102"/>
  <c r="P148"/>
  <c r="P60"/>
  <c r="P115"/>
  <c r="P127"/>
  <c r="P36"/>
  <c r="P75"/>
  <c r="P15"/>
  <c r="P34" s="1"/>
  <c r="P49"/>
  <c r="P107"/>
  <c r="P67"/>
  <c r="T124"/>
  <c r="T120" s="1"/>
  <c r="P138"/>
  <c r="P178"/>
  <c r="J85" i="2" l="1"/>
  <c r="P85" s="1"/>
  <c r="M85"/>
  <c r="M84"/>
  <c r="J84"/>
  <c r="J83"/>
  <c r="M83"/>
  <c r="M81"/>
  <c r="J81"/>
  <c r="J80"/>
  <c r="P80" s="1"/>
  <c r="M80"/>
  <c r="J53"/>
  <c r="P53" s="1"/>
  <c r="P79" s="1"/>
  <c r="M53"/>
  <c r="J78"/>
  <c r="M52"/>
  <c r="P52" s="1"/>
  <c r="P78" s="1"/>
  <c r="J51"/>
  <c r="P51" s="1"/>
  <c r="P77" s="1"/>
  <c r="M51"/>
  <c r="J76"/>
  <c r="P76" s="1"/>
  <c r="M76"/>
  <c r="J75"/>
  <c r="M75"/>
  <c r="M74"/>
  <c r="J74"/>
  <c r="M73"/>
  <c r="J73"/>
  <c r="J72"/>
  <c r="M72"/>
  <c r="J45"/>
  <c r="P45" s="1"/>
  <c r="P71" s="1"/>
  <c r="M45"/>
  <c r="M18"/>
  <c r="P18" s="1"/>
  <c r="P44" s="1"/>
  <c r="P70" s="1"/>
  <c r="J44"/>
  <c r="M17"/>
  <c r="P17" s="1"/>
  <c r="P43" s="1"/>
  <c r="P69" s="1"/>
  <c r="J43"/>
  <c r="T34" i="1"/>
  <c r="M15" i="2"/>
  <c r="J15"/>
  <c r="P184" i="1"/>
  <c r="T184"/>
  <c r="T99"/>
  <c r="P99"/>
  <c r="P84" i="2" l="1"/>
  <c r="P83"/>
  <c r="P81"/>
  <c r="M60"/>
  <c r="J60"/>
  <c r="P75"/>
  <c r="P74"/>
  <c r="P73"/>
  <c r="M86"/>
  <c r="J86"/>
  <c r="P72"/>
  <c r="M34"/>
  <c r="J34"/>
  <c r="P15"/>
  <c r="P186" i="1"/>
  <c r="T186"/>
  <c r="D8" s="1"/>
  <c r="D8" i="2" l="1"/>
  <c r="D8" i="3"/>
  <c r="P41" i="2"/>
  <c r="P34"/>
  <c r="J36"/>
  <c r="M36" s="1"/>
  <c r="J62" s="1"/>
  <c r="M62" s="1"/>
  <c r="J88" s="1"/>
  <c r="M88" s="1"/>
  <c r="P67" l="1"/>
  <c r="P86" s="1"/>
  <c r="P60"/>
  <c r="M87" l="1"/>
  <c r="J87"/>
  <c r="M61"/>
  <c r="J61"/>
  <c r="M35"/>
  <c r="J35"/>
  <c r="J37" l="1"/>
  <c r="M37" s="1"/>
  <c r="J63" s="1"/>
  <c r="M63" s="1"/>
  <c r="J89" s="1"/>
  <c r="M89" s="1"/>
  <c r="P35"/>
  <c r="P61"/>
  <c r="P87"/>
</calcChain>
</file>

<file path=xl/sharedStrings.xml><?xml version="1.0" encoding="utf-8"?>
<sst xmlns="http://schemas.openxmlformats.org/spreadsheetml/2006/main" count="1016" uniqueCount="412">
  <si>
    <t>PLANILHA DESONERADA SINTÉTICO</t>
  </si>
  <si>
    <t>Nome do Projeto: Reforma da Praça Campo Alegre</t>
  </si>
  <si>
    <t>BDI: 27,67%</t>
  </si>
  <si>
    <t>Endereço: Praça Campo Alegre</t>
  </si>
  <si>
    <t>Município: Santo Ant. de Pádua</t>
  </si>
  <si>
    <t>Mês Base: Julho/2022</t>
  </si>
  <si>
    <t>Fonte: Emop/Sinapi</t>
  </si>
  <si>
    <t>Enc. Soc.: Desonerado</t>
  </si>
  <si>
    <t>ITEM</t>
  </si>
  <si>
    <t>COMPOSIÇÃO</t>
  </si>
  <si>
    <t>FONTE</t>
  </si>
  <si>
    <t>ESPECIFICAÇÃO DOS SERVIÇOS</t>
  </si>
  <si>
    <t>UNID.</t>
  </si>
  <si>
    <t>QUANT.</t>
  </si>
  <si>
    <t>VALOR UNITÁRIO (R$)</t>
  </si>
  <si>
    <t>TOTAL SEM 
BDI (R$)</t>
  </si>
  <si>
    <t>BDI</t>
  </si>
  <si>
    <t>TOTAL COM BDI (R$)</t>
  </si>
  <si>
    <t>SERVIÇOS INICIAIS</t>
  </si>
  <si>
    <t>1.0</t>
  </si>
  <si>
    <t>SERVIÇOS PRELIMINARES E ADMINISTRATIVOS</t>
  </si>
  <si>
    <t>1.1</t>
  </si>
  <si>
    <t>02.020.0002-A</t>
  </si>
  <si>
    <t>EMOP</t>
  </si>
  <si>
    <t>PLACA DE IDENTIFICACAO DE OBRA PUBLICA,TIPO BANNER/PLOTTER,CONSTITUIDA POR LONA E IMPRESSAO DIGITAL,INCLUSIVE SUPORTES DE MADEIRA.FORNECIMENTO E COLOCACAO</t>
  </si>
  <si>
    <t>M2</t>
  </si>
  <si>
    <t>1.2</t>
  </si>
  <si>
    <t>02.002.0007-A</t>
  </si>
  <si>
    <t>TAPUME DE VEDACAO OU PROTECAO EXECUTADO COM TELHAS TRAPEZOIDAIS DE ACO GALVANIZADO,ESPESSURA DE 0,5MM,ESTAS COM 4 VEZESDE UTILIZACAO,INCLUSIVE ENGRADAMENTO DE MADEIRA,UTILIZADO 2VEZES,EXCLUSIVE PINTURA</t>
  </si>
  <si>
    <t>1.3</t>
  </si>
  <si>
    <t>02.004.0005-A</t>
  </si>
  <si>
    <t>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t>
  </si>
  <si>
    <t>1.4</t>
  </si>
  <si>
    <t>02.015.0001-A</t>
  </si>
  <si>
    <t>INSTALACAO E LIGACAO PROVISORIA PARA ABASTECIMENTO DE AGUA EESGOTAMENTO SANITARIO EM CANTEIRO DE OBRAS,INCLUSIVE ESCAVACAO,EXCLUSIVE REPOSICAO DA PAVIMENTACAO DO LOGRADOURO PUBLICO</t>
  </si>
  <si>
    <t>UN</t>
  </si>
  <si>
    <t>1.5</t>
  </si>
  <si>
    <t>03972</t>
  </si>
  <si>
    <t>CAIXA PARA INSTALACAO DE MEDIDOR DE ENERGIA ELETRICA, TIPO BIFASICO/TRIFASICO</t>
  </si>
  <si>
    <t>1.6</t>
  </si>
  <si>
    <t>11.004.0020-B</t>
  </si>
  <si>
    <t>FORMAS DE MADEIRA DE 3ª PARA MOLDAGEM DE PECAS DE CONCRETO ARMADO COM PARAMENTOS PLANOS,EM LAJES,VIGAS,PAREDES,ETC,SERVINDO A MADEIRA 3 VEZES,INCLUSIVE DESMOLDAGEM,EXCLUSIVE ESCORAMENTO.</t>
  </si>
  <si>
    <t>1.7</t>
  </si>
  <si>
    <t>11.009.0060-B</t>
  </si>
  <si>
    <t>FIO DE ACO CA-60,REDONDO,COM SALIENCIA OU MOSSA,COEFICIENTEDE CONFORMACAO SUPERFICIAL MINIMO (ADERENCIA) IGUAL A 1,5,DIAMETRO ENTRE 4,2 A 5MM,DESTINADO A ARMADURA DE PECAS DE CONCRETO ARMADO,COMPREENDENDO 10% DE PERDAS DE PONTAS E ARAME 18.FORNECIMENTO,CORTE,DOBRAGEM,MONTAGEM E COLOCACAO DO ACO NASFORMAS</t>
  </si>
  <si>
    <t>KG</t>
  </si>
  <si>
    <t>1.8</t>
  </si>
  <si>
    <t>11.009.0072-B</t>
  </si>
  <si>
    <t>BARRA DE ACO CA-50,COM SALIENCIA OU MOSSA, COEFICIENTE DE CONFORMACAO SUPERFICIAL MINIMO (ADERENCIA) IGUAL A 1,5,DIAMETRO DE 8 A 12,5MM,DESTINADA A ARMADURA DE CONCRETO ARMADO,COMPREENDENDO 10% DE PERDAS DE PONTAS E ARAME 18. FORNECIMENTO, CORTE, DOBRAGEM, MONTAGEM E COLOCACAO DO ACO NAS FORMAS</t>
  </si>
  <si>
    <t>1.9</t>
  </si>
  <si>
    <t>11.001.0006-B</t>
  </si>
  <si>
    <t>CONCRETO DOSADO RACIONALMENTE PARA UMA RESISTENCIA CARACTERISTICA A COMPRESSAO DE 20MPA,COMPREENDENDO APENAS O FORNECIMENTO DOS MATERIAIS,INCLUSIVE 5% DE PERDAS</t>
  </si>
  <si>
    <t>M3</t>
  </si>
  <si>
    <t>1.10</t>
  </si>
  <si>
    <t>13.301.0118-A</t>
  </si>
  <si>
    <t>CONTRAPISO,BASE OU CAMADA REGULARIZADORA EXECUTADA COM ARGAMASSA DE CIMENTO A AREIA,NO TRACO 1:4,NA ESPESSURA DE 1,5CM</t>
  </si>
  <si>
    <t>1.11</t>
  </si>
  <si>
    <t>12.003.0075-B</t>
  </si>
  <si>
    <t>ALVENARIA DE TIJOLOS CERAMICOS FURADOS 10X20X20CM,ASSENTES COM ARGAMASSA DE CIMENTO E SAIBRO,NO TRACO 1:8,EM PAREDES DEMEIA VEZ(0,10M),DE SUPERFICIE CORRIDA,ATE 3,00M DE ALTURA EMEDIDA PELA AREA REAL</t>
  </si>
  <si>
    <t>1.12</t>
  </si>
  <si>
    <t>13.001.0015-A</t>
  </si>
  <si>
    <t>EMBOCO COM ARGAMASSA DE CIMENTO E AREIA,NO TRACO 1:1,5 COM 1,5CM DE ESPESSURA,INCLUSIVE CHAPISCO DE CIMENTO E AREIA,NO TRACO 1:3</t>
  </si>
  <si>
    <t>1.13</t>
  </si>
  <si>
    <t>17.018.0113-A</t>
  </si>
  <si>
    <t>PINTURA COM TINTA LATEX SEMIBRILHANTE,FOSCA OU ACETINADA,CLASSIFICACAO PREMIUM OU STANDARD (NBR 15079),PARA INTERIOR E EXTERIOR,BRANCA OU COLORIDA,SOBRE TIJOLO,CONCRETO LISO,CIMENTO SEM AMIANTO,E REVESTIMENTO,INCLUSIVE LIXAMENTO,UMA DEMAO DE SELADOR ACRILICO,UMA DEMAO DE MASSA ACRILICA E DUAS DEMAOSDE ACABAMENTO</t>
  </si>
  <si>
    <t>1.14</t>
  </si>
  <si>
    <t>14.003.0221-A</t>
  </si>
  <si>
    <t>PORTA DE ALUMINIO ANODIZADO EM BRONZE OU PRETO DE CORRER,EMPERFIS SERIE 30,COM CONTRAMARCO,CONFORME PROJETO N°6010/EMOP,EXCLUSIVE FECHADURA.FORNECIMENTO E COLOCACAO</t>
  </si>
  <si>
    <t>1.15</t>
  </si>
  <si>
    <t>14.007.0266-A</t>
  </si>
  <si>
    <t>FERRAGENS PARA PORTAS DE ABRIR,DE FERRO OU ALUMINIO,CONSTANDO DE FORNECIMENTO DAS PECAS:-FECHADURA DE CILINDRO OVALADO PARA MONTANTES ESTREITOS,EM LATAO,ACABAMENTO CROMADO;-ESPELHORETANGULAR,EM LATAO,ACABAMENTO CROMADO OU ROSETA CIRCULAR EM LATAO,ACABAMENTO CROMADO;-MACANETA TIPO ALAVANCA,EM LATAO,ZAMAK OU ACO ZINCADO,ACABAMENTO CROMADO,EXCLUSIVE DOBRADICA</t>
  </si>
  <si>
    <t>1.16</t>
  </si>
  <si>
    <t>05.050.0001-A</t>
  </si>
  <si>
    <t>PLACA DE INAUGURACAO EM ALUMINIO,MEDINDO (0,40X0,60)M,COM 1MM DE ESPESSURA,COM INSCRICAO EM PLOTTER.FORNECIMENTO E COLOCACAO</t>
  </si>
  <si>
    <t>1.17</t>
  </si>
  <si>
    <t>15.036.0080-A</t>
  </si>
  <si>
    <t>ELETRODUTO DE PVC ESPIRAL CORRUGADO,DIAMETRO DE 1",INCLUSIVECONEXOES E EMENDAS.FORNECIMENTO E INSTALACAO</t>
  </si>
  <si>
    <t>M</t>
  </si>
  <si>
    <t>SubTotal</t>
  </si>
  <si>
    <t>QUIOSQUES</t>
  </si>
  <si>
    <t>2.0</t>
  </si>
  <si>
    <t>SERVIÇOS PRELIMINARES</t>
  </si>
  <si>
    <t>2.1</t>
  </si>
  <si>
    <t>01.018.0001-A</t>
  </si>
  <si>
    <t>MARCACAO DE OBRA SEM INSTRUMENTO TOPOGRAFICO,CONSIDERADA A PROJECAO HORIZONTAL DA AREA ENVOLVENTE</t>
  </si>
  <si>
    <t>2.2</t>
  </si>
  <si>
    <t>03.001.0001-B</t>
  </si>
  <si>
    <t>ESCAVACAO MANUAL DE VALA/CAVA EM MATERIAL DE 1ª CATEGORIA (A(AREIA,ARGILA OU PICARRA),ATE 1,50M DE PROFUNDIDADE,EXCLUSIVE ESCORAMENTO E ESGOTAMENTO</t>
  </si>
  <si>
    <t>2.3</t>
  </si>
  <si>
    <t>03.011.0015-B</t>
  </si>
  <si>
    <t>REATERRO DE VALA/CAVA COM MATERIAL DE BOA QUALIDADE,UTILIZANDO VIBRO COMPACTADOR PORTATIL,EXCLUSIVE MATERIAL</t>
  </si>
  <si>
    <t>3.0</t>
  </si>
  <si>
    <t>ESTRUTURA DE CONCRETO</t>
  </si>
  <si>
    <t>3.1</t>
  </si>
  <si>
    <t>3.2</t>
  </si>
  <si>
    <t>3.3</t>
  </si>
  <si>
    <t>11.009.0062-B</t>
  </si>
  <si>
    <t>FIO DE ACO CA-60,REDONDO,COM SALIENCIA OU MOSSA,COEFICIENTEDE CONFORMACAO SUPERFICIAL MINIMO (ADERENCIA) IGUAL A 1,5,DIAMETRO ACIMA DE 5MM,DESTINADO A ARMADURA DE PECAS DE CONCRETO ARMADO,COMPREENDENDO 10% DE PERDAS DE PONTAS E ARAME 18.FORNECIMENTO,CORTE,DOBRAGEM,MONTAGEM E COLOCACAO DO ACO NAS FORMAS</t>
  </si>
  <si>
    <t>3.4</t>
  </si>
  <si>
    <t>3.5</t>
  </si>
  <si>
    <t>3.6</t>
  </si>
  <si>
    <t>4.0</t>
  </si>
  <si>
    <t>ALVENARIA</t>
  </si>
  <si>
    <t>4.1</t>
  </si>
  <si>
    <t>4.2</t>
  </si>
  <si>
    <t>5.0</t>
  </si>
  <si>
    <t>REVESTIMENTO</t>
  </si>
  <si>
    <t>5.1</t>
  </si>
  <si>
    <t>13.331.0015-A</t>
  </si>
  <si>
    <t>REVESTIMENTO DE PISO CERAMICO EM PORCELANATO TECNICO NATURAL, ACABAMENTO DA BORDA RETIFICADO, PARA USO EM AREAS COMERCIAIS COM ACESSO PARA RUA, NO FORMATO (60X60)CM, CONFORME ABNT NBR16928, ASSENTES EM SUPERFICIE EM OSSO COM ARGAMASSA DE CIMENTO E COLA (ARGAMASSA COLANTE) E REJUNTAMENTO PRONTO</t>
  </si>
  <si>
    <t>5.2</t>
  </si>
  <si>
    <t>13.030.0291-A</t>
  </si>
  <si>
    <t>REVESTIMENTO DE PAREDES COM CERAMICA,COM MEDIDAS EM TORNO DE(32X57)CM,ASSENTE CONFORME ITEM 13.025.0058</t>
  </si>
  <si>
    <t>5.3</t>
  </si>
  <si>
    <t>13.348.0070-A</t>
  </si>
  <si>
    <t>SOLEIRA EM GRANITO CINZA ANDORINHA,ESPESSURA DE 2CM,COM 2 POLIMENTOS,LARGURA DE 13CM,ASSENTADO COM ARGAMASSA DE CIMENTO,SAIBRO E AREIA, NO TRACO 1:2:2, E REJUNTAMENTO COM CIMENTOBRANCO E CORANTE</t>
  </si>
  <si>
    <t>5.4</t>
  </si>
  <si>
    <t>13.348.0050-A</t>
  </si>
  <si>
    <t>PEITORIL EM GRANITO CINZA ANDORINHA,ESPESSURA DE 2CM,LARGURA15 A 18CM,ASSENTADO COM NATA DE CIMENTO SOBRE ARGAMASSA DECIMENTO,SAIBRO E AREIA,NO TRACO 1:3:3 E REJUNTAMENTO COM CIMENTO BRANCO</t>
  </si>
  <si>
    <t>5.5</t>
  </si>
  <si>
    <t>13.180.0010-A</t>
  </si>
  <si>
    <t>FORRO DE GESSO ESTAFE,COM PLACAS DE 1,00X0,70M FUNDIDAS NA OBRA, PRESAS COM 6 ESBIRROS DE CANHAMO, EMBEBIDAS EM NATA DE GESSO E REJUNTADAS.FORNECIMENTO E COLOCACAO</t>
  </si>
  <si>
    <t>6.0</t>
  </si>
  <si>
    <t>ESQUADRIA</t>
  </si>
  <si>
    <t>6.1</t>
  </si>
  <si>
    <t>14.006.0010-A</t>
  </si>
  <si>
    <t>PORTA DE MADEIRA DE LEI EM COMPENSADO DE 80X210X3,5CM FOLHEADA NAS 2 FACES,ADUELA DE 13X3CM E ALIZARES DE 5X2CM,EXCLUSIVE FERRAGENS.FORNECIMENTO E COLOCACAO</t>
  </si>
  <si>
    <t>6.2</t>
  </si>
  <si>
    <t>14.007.0038-A</t>
  </si>
  <si>
    <t>FERRAGENS PARA PORTA DE MADEIRA,DE 1 FOLHA DE ABRIR,EXTERNA,CONSTANDO DE FORNECIMENTO S/COLOCACAO,DE:-FECHADURA EXTERNATIPO OVAL,ACABAMENTO CROMADO ACETINADO;-MACANETA TIPO BOLA,LATAO,ACABAMENTO CROMADO ACETINADO;-ROSETA CIRCULAR EM LATAOLAMINADO, ACABAMENTO CROMADO ACETINADO;-3 DOBRADICAS 3"X3"EM LATAO CROMADO,COM PINOS,BOLAS E ANEIS DE LATAO</t>
  </si>
  <si>
    <t>6.3</t>
  </si>
  <si>
    <t>14.004.0121-A</t>
  </si>
  <si>
    <t>VIDRO TEMPERADO,INCOLOR,COM 6MM DE ESPESSURA,ENCAIXILHADO EMMADEIRA,ALUMINIO OU FERRO.FORNECIMENTO E COLOCACAO</t>
  </si>
  <si>
    <t>6.4</t>
  </si>
  <si>
    <t>14.007.0338-A</t>
  </si>
  <si>
    <t>FECHADURA DE CENTRO PARA PORTA DE VIDRO TEMPERADO DE 10MM.FORNECIMENTO</t>
  </si>
  <si>
    <t>6.5</t>
  </si>
  <si>
    <t>14.002.0020-A</t>
  </si>
  <si>
    <t>PORTA DE ENROLAR EM CHAPA RAIADA Nº24,COMPLETA,COM GUIAS,EIXOS E MOLAS,COM FECHADURA NO CENTRO E CADEADO DE PISO,INCLUSIVE ESTE.FORNECIMENTO E COLOCACAO</t>
  </si>
  <si>
    <t>7.0</t>
  </si>
  <si>
    <t>ELETRICA</t>
  </si>
  <si>
    <t>7.1</t>
  </si>
  <si>
    <t>15.007.0495-A</t>
  </si>
  <si>
    <t>QUADRO DE DISTRIBUICAO DE ENERGIA PARA DISJUNTORES TERMO-MAGNETICOS UNIPOLARES,DE EMBUTIR,COM PORTA E BARRAMENTOS DE FASE,NEUTRO E TERRA,PARA INSTALACAO DE ATE 4 DISJUNTORES SEM DISPOSITIVO PARA CHAVE GERAL.FORNECIMENTO E COLOCACAO</t>
  </si>
  <si>
    <t>7.2</t>
  </si>
  <si>
    <t>15.007.0572-A</t>
  </si>
  <si>
    <t>DISJUNTOR TERMOMAGNETICO,MONOPOLAR,DE 40 A 63A,3KA,MODELO DIN,TIPO C.FORNECIMENTO E COLOCACAO</t>
  </si>
  <si>
    <t>7.3</t>
  </si>
  <si>
    <t>15.007.0570-A</t>
  </si>
  <si>
    <t>DISJUNTOR TERMOMAGNETICO,MONOPOLAR,DE 10 A 32A,3KA,MODELO DIN,TIPO C.FORNECIMENTO E COLOCACAO</t>
  </si>
  <si>
    <t>7.4</t>
  </si>
  <si>
    <t>15.015.0250-A</t>
  </si>
  <si>
    <t>INSTALACAO DE PONTO DE TOMADA,EMBUTIDO NA ALVENARIA,EQUIVALENTE A 2 VARAS DE ELETRODUTO DE PVC RIGIDO DE 3/4",18,00M DEFIO 2,5MM2,CAIXAS,CONEXOES E TOMADA DE EMBUTIR,2P+T,10A,PADRAO BRASILEIRO,COM PLACA FOSFORESCENTE,INCLUSIVE ABERTURA E FECHAMENTO DE RASGO EM ALVENARIA</t>
  </si>
  <si>
    <t>7.5</t>
  </si>
  <si>
    <t>15.015.0035-A</t>
  </si>
  <si>
    <t>INSTALACAO DE UM CONJUNTO DE 2 PONTOS DE LUZ,EMBUTIDO NA LAJE,EQUIVALENTE A 5 VARAS DE ELETRODUTO DE PVC RIGIDO DE 3/4",33,00M DE FIO 2,5MM2,CAIXAS,CONEXOES,LUVAS,CURVA E INTERRUPTOR DE EMBUTIR COM PLACA FOSFORESCENTE,INCLUSIVE ABERTURA E FECHAMENTO DE RASGO EM ALVENARIA</t>
  </si>
  <si>
    <t>7.6</t>
  </si>
  <si>
    <t>18.027.0430-A</t>
  </si>
  <si>
    <t>LUMINARIA DE EMBUTIR,FIXADA EM GESSO,PARA LAMPADA LED DE 25W(INCLUSIVE LAMPADA).FORNECIMENTO E COLOCACAO</t>
  </si>
  <si>
    <t>8.0</t>
  </si>
  <si>
    <t>HIDRAULICA</t>
  </si>
  <si>
    <t>8.1</t>
  </si>
  <si>
    <t>18.082.0050-A</t>
  </si>
  <si>
    <t>BANCA DE GRANITO CINZA ANDORINHA,COM 2CM DE ESPESSURA,COM ABERTURA PARA 1 CUBA (EXCLUSIVE ESTA),SOBRE APOIOS DE ALVENARIA DE MEIA VEZ E VERGA DE CONCRETO,SEM REVESTIMENTO.FORNECIMENTO E COLOCACAO</t>
  </si>
  <si>
    <t>8.2</t>
  </si>
  <si>
    <t>18.016.0040-A</t>
  </si>
  <si>
    <t>CUBA DE ACO INOXIDAVEL,MEDINDO APROXIMADAMENTE (500X400X200)MM,EM CHAPA 20.304,VALVULA DE ESCOAMENTO TIPO AMERICANA 1623,SIFAO 1680 1.1/2" X 1.1/2",EXCLUSIVE TORNEIRA.FORNECIMENTOE COLOCACAO</t>
  </si>
  <si>
    <t>8.3</t>
  </si>
  <si>
    <t>18.009.0058-A</t>
  </si>
  <si>
    <t>TORNEIRA PARA PIA OU TANQUE,1158 OU SIMILAR DE 1/2"X18CM APROXIMADAMENTE,EM METAL CROMADO.FORNECIMENTO</t>
  </si>
  <si>
    <t>8.4</t>
  </si>
  <si>
    <t>18.082.0020-A</t>
  </si>
  <si>
    <t>BANCA SECA DE GRANITO CINZA ANDORINHA,COM 2CM DE ESPESSURA E60CM DE LARGURA,SOBRE APOIOS DE ALVENARIA DE MEIA VEZ E VERGA DE CONCRETO,SEM REVESTIMENTO.FORNECIMENTO E COLOCACAO</t>
  </si>
  <si>
    <t>8.5</t>
  </si>
  <si>
    <t>15.002.0062-A</t>
  </si>
  <si>
    <t>CAIXA DE GORDURA SIMPLES CILINDRICA,PRE-FABRICADA EM ANEIS DE CONCRETO,COM DIAMETRO DE 40CM E PROFUNDIDADE TOTAL DE 60CM,INCLUSIVE TAMPA DE CONCRETO.FORNECIMENTO E COLOCACAO</t>
  </si>
  <si>
    <t>8.6</t>
  </si>
  <si>
    <t>15.004.0170-A</t>
  </si>
  <si>
    <t>RALO SECO(SIMPLES)DE PVC(100X53)X40MM,COM GRELHA,COMPREENDENDO:EFLUENTE DE 40MM SOLDAVEL EM PVC,COM 2,00M DE EXTENSAO ELIGACAO AO RALO SIFONADO.FORNECIMENTO E INSTALACAO</t>
  </si>
  <si>
    <t>8.7</t>
  </si>
  <si>
    <t>15.029.0011-A</t>
  </si>
  <si>
    <t>REGISTRO DE GAVETA,EM BRONZE,COM DIAMETRO DE 3/4".FORNECIMENTO E COLOCACAO</t>
  </si>
  <si>
    <t>8.8</t>
  </si>
  <si>
    <t>15.029.0020-A</t>
  </si>
  <si>
    <t>REGISTRO DE ESFERA,EM BRONZE,COM DIAMETRO DE 3/4".FORNECIMENTO E COLOCACAO</t>
  </si>
  <si>
    <t>8.9</t>
  </si>
  <si>
    <t>18.021.0025-A</t>
  </si>
  <si>
    <t>RESERVATORIO APOIADO PARA ARMAZENAMENTO DE AGUA POTAVEL OU PARA APROVEITAMENTO DE AGUA DE CHUVA AAC,EM FIBRA DE VIDRO OUPOLIETILENO,COM CAPACIDADE EM TORNO DE 300L,INCLUSIVE TAMPADE VEDACAO COM ESCOTILHA E FIXADORES,CONFORME ABNT NBR 15527,12217 E 8220.FORNECIMENTO</t>
  </si>
  <si>
    <t>8.10</t>
  </si>
  <si>
    <t>15.028.0001-A</t>
  </si>
  <si>
    <t>COLOCACAO DE RESERVATORIO DE FIBROCIMENTO,FIBRA DE VIDRO OUSEMELHANTE DE 250L,INCLUSIVE PECAS DE APOIO EM ALVENARIA E MADEIRA SERRADA,E FLANGES DE LIGACAO HIDRAULICA,EXCLUSIVE FORNECIMENTO DO RESERVATORIO</t>
  </si>
  <si>
    <t>8.11</t>
  </si>
  <si>
    <t>15.036.0052-A</t>
  </si>
  <si>
    <t>TUBO DE PVC RIGIDO DE 100MM,SOLDAVEL,INCLUSIVE CONEXOES E EMENDAS,EXCLUSIVE ABERTURA E FECHAMENTO DE RASGO.FORNECIMENTOE ASSENTAMENTO</t>
  </si>
  <si>
    <t>8.12</t>
  </si>
  <si>
    <t>15.036.0051-A</t>
  </si>
  <si>
    <t>TUBO DE PVC RIGIDO DE 75MM,SOLDAVEL,INCLUSIVE CONEXOES E EMENDAS,EXCLUSIVE ABERTURA E FECHAMENTO DE RASGO.FORNECIMENTO EASSENTAMENTO</t>
  </si>
  <si>
    <t>9.0</t>
  </si>
  <si>
    <t>PINTURA</t>
  </si>
  <si>
    <t>9.1</t>
  </si>
  <si>
    <t>9.2</t>
  </si>
  <si>
    <t>17.018.0265-A</t>
  </si>
  <si>
    <t>PINTURA COM TINTA ACRILICA ACETINADA,PARA USO HOSPITALAR,SOBRE PAREDES E TETOS,INCLUSIVE LIXAMENTO,UMA DEMAO DE SELADORACRILICO,DUAS DEMAOS DE MASSA ACRILICA E DUAS DEMAOS DE ACABAMENTO</t>
  </si>
  <si>
    <t>10.0</t>
  </si>
  <si>
    <t>TELHADO</t>
  </si>
  <si>
    <t>10.1</t>
  </si>
  <si>
    <t>16.001.0050-A</t>
  </si>
  <si>
    <t>MADEIRAMENTO PARA COBERTURA EM DUAS AGUAS EM TELHAS CERAMICAS,CONSTITUIDO DE CUMEEIRA E TERCAS DE 3"X4.1/2",CAIBROS DE 3"X1.1/2",RIPAS DE 1,5X4CM,TUDO EM MADEIRA SERRADA,SEM TESOURA OU PONTALETE,MEDIDO PELA AREA REAL DO MADEIRAMENTO.FORNECIMENTO E COLOCACAO</t>
  </si>
  <si>
    <t>10.2</t>
  </si>
  <si>
    <t>16.001.0085-A</t>
  </si>
  <si>
    <t>PONTALETE DE MADEIRA SERRADA,EM PECAS DE 3"X3",VERTICAIS E HORIZONTAIS,PARA COBERTURA DE TELHAS CERAMICAS,MEDIDO PELA AREA REAL DA COBERTURA DO TELHADO.FORNECIMENTO E COLOCACAO</t>
  </si>
  <si>
    <t>10.3</t>
  </si>
  <si>
    <t>16.002.0012-A</t>
  </si>
  <si>
    <t>COBERTURA EM TELHA CERAMICA PORTUGUESA OU ROMANA,EXCLUSIVE CUMEEIRA E MADEIRAMENTO MEDIDA PELA AREA REAL DE COBERTURA.FORNECIMENTO E COLOCACAO</t>
  </si>
  <si>
    <t>10.4</t>
  </si>
  <si>
    <t>16.005.0015-A</t>
  </si>
  <si>
    <t>CALHA DE GALVALUME,0,30M,EM CHAPA DE ESPESSURA APROXIMADA DE0,7MM E DESENVOLVIMENTO 0,50M.FORNECIMENTO E COLOCACAO</t>
  </si>
  <si>
    <t>BANHEIRO</t>
  </si>
  <si>
    <t>11.0</t>
  </si>
  <si>
    <t>11.1</t>
  </si>
  <si>
    <t>11.2</t>
  </si>
  <si>
    <t>11.3</t>
  </si>
  <si>
    <t>12.0</t>
  </si>
  <si>
    <t>12.1</t>
  </si>
  <si>
    <t>12.2</t>
  </si>
  <si>
    <t>12.3</t>
  </si>
  <si>
    <t>12.4</t>
  </si>
  <si>
    <t>12.5</t>
  </si>
  <si>
    <t>12.6</t>
  </si>
  <si>
    <t>13.0</t>
  </si>
  <si>
    <t>ALVENARIA/DIVISÓRIA</t>
  </si>
  <si>
    <t>13.1</t>
  </si>
  <si>
    <t>13.2</t>
  </si>
  <si>
    <t>13.3</t>
  </si>
  <si>
    <t>12.035.0001-A</t>
  </si>
  <si>
    <t>PAREDE DIVISORIA PARA SANITARIO EM GRANITO CINZA ANDORINHA,COM 2CM DE ESPESSURA,POLIDA NAS DUAS FACES,FIXACAO PISO OU PAREDE,EXCLUSIVE FERRAGENS PARA FIXACAO.FORNECIMENTO E COLOCACAO</t>
  </si>
  <si>
    <t>14.0</t>
  </si>
  <si>
    <t>14.1</t>
  </si>
  <si>
    <t>14.2</t>
  </si>
  <si>
    <t>14.3</t>
  </si>
  <si>
    <t>14.4</t>
  </si>
  <si>
    <t>14.5</t>
  </si>
  <si>
    <t>15.0</t>
  </si>
  <si>
    <t>15.1</t>
  </si>
  <si>
    <t>15.2</t>
  </si>
  <si>
    <t>14.006.0008-A</t>
  </si>
  <si>
    <t>PORTA DE MADEIRA DE LEI EM COMPENSADO DE 90X210X3,5CM FOLHEADA NAS 2 FACES,ADUELA DE 13X3CM E ALIZARES DE 5X2CM,EXCLUSIVE FERRAGENS.FORNECIMENTO E COLOCACAO</t>
  </si>
  <si>
    <t>15.3</t>
  </si>
  <si>
    <t>18.016.0125-A</t>
  </si>
  <si>
    <t>BARRA DE APOIO(PUXADOR HORIZONTAL/VERTICAL)EM ACO INOXIDAVELAISI 304,TUBO DE 1 1/4",INCLUSIVE FIXACAO COM PARAFUSOS INOXIDAVEIS E BUCHAS PLASTICAS,COM 40CM,PARA PORTAS DE SANITARIOS,VESTIARIOS E QUARTOS ACESSIVEIS EM LOCAIS DE HOSPEDAGEM EDE SAUDE.FORNECIMENTO E INSTALACAO</t>
  </si>
  <si>
    <t>15.4</t>
  </si>
  <si>
    <t>15.5</t>
  </si>
  <si>
    <t>15.6</t>
  </si>
  <si>
    <t>15.7</t>
  </si>
  <si>
    <t>14.003.0231-A</t>
  </si>
  <si>
    <t>PORTA ALUMINIO ANODIZADO EM BRONZE OU PRETO,PERFIL SERIE 25,EM LAMBRI HORIZONTAL, EXCLUSIVE FECHADURA. FORNECIMENTO  ECOLOCACAO</t>
  </si>
  <si>
    <t>15.8</t>
  </si>
  <si>
    <t>14.007.0200-A</t>
  </si>
  <si>
    <t>FERRAGENS PARA DIVISORIAS DE MARMORE OU MARMORITE,DE SANITARIOS,CONSTANDO DE FORNECIMENTO SEM COLOCACAO(ESTA INCLUIDA NOFORNECIMENTO E COLOCACAO DA DIVISORIA),DE:-4 CANTONEIRAS DEALUMINIO PARA FIXACAO DA PLACA;-12 PARAFUSOS DE ALUMINIO DE3/4"X5/16" COM ROSCA</t>
  </si>
  <si>
    <t>15.9</t>
  </si>
  <si>
    <t>14.004.0100-A</t>
  </si>
  <si>
    <t>ESPELHO DE CRISTAL,4MM DE ESPESSURA.COM MOLDURA DE MADEIRA.FORNECIMENTO E COLOCACAO</t>
  </si>
  <si>
    <t>16.0</t>
  </si>
  <si>
    <t>16.1</t>
  </si>
  <si>
    <t>16.2</t>
  </si>
  <si>
    <t>16.3</t>
  </si>
  <si>
    <t>16.4</t>
  </si>
  <si>
    <t>16.5</t>
  </si>
  <si>
    <t>15.015.0250-FOP</t>
  </si>
  <si>
    <t>Própria</t>
  </si>
  <si>
    <t>INSTALACAO DE PONTO DE TOMADA, EMBUTIDO NA ALVENARIA, EQUIVALENTE A 2 VARAS DE ELETRODUTO DE PVC RIGIDO DE 3/4", 18,00M DEFIO 6,0MM2, CAIXAS, CONEXOES E TOMADA DE EMBUTIR, 2P+T,10A, PADRAO BRASILEIRO, COM PLACA FOSFORESCENTE, INCLUSIVE ABERTURA E FECHAMENTO DE RASGO EM ALVENARIA</t>
  </si>
  <si>
    <t>UND</t>
  </si>
  <si>
    <t>16.6</t>
  </si>
  <si>
    <t>15.015.0020-A</t>
  </si>
  <si>
    <t>INSTALACAO DE PONTO DE LUZ,EMBUTIDO NA LAJE, EQUIVALENTE A 2 VARAS DE ELETRODUTO DE PVC RIGIDO DE 3/4", 12,00M DE FIO 2,5MM2, CAIXAS, CONEXOES, LUVAS, CURVA E INTERRUPTOR DE EMBUTIR COM PLACA  FOSFORESCENTE, NCLUSIVE ABERTURA E FECHAMENTO DE RASGOEM ALVENARIA</t>
  </si>
  <si>
    <t>16.7</t>
  </si>
  <si>
    <t>15.015.0065-A</t>
  </si>
  <si>
    <t>INSTALACAO DE UM CONJUNTO DE 4 PONTOS DE LUZ, EMBUTIDO NA LAJE, EQUIVALENTE A 7 VARAS DE ELETRODUTO DE PVC RIGIDO DE 3/4", 50,00M DE FIO 2,5MM2, CAIXAS, CONEXOES, LUVAS, CURVA E INTERRUPTOR DE EMBUTIR COM PLACA FOSFORESCENTE, INCLUSIVE ABERTURA E FECHAMENTO DE RASGO EM ALVENARIA</t>
  </si>
  <si>
    <t>16.8</t>
  </si>
  <si>
    <t>17.0</t>
  </si>
  <si>
    <t>17.1</t>
  </si>
  <si>
    <t>17.2</t>
  </si>
  <si>
    <t>18.002.0029-A</t>
  </si>
  <si>
    <t>CUBA DE LOUCA BRANCA,DE SOBREPOR,OVAL,INCLUSIVE RABICHO EM METAL CROMADO,SIFAO EM METAL CROMADO,TORNEIRA PARA LAVATORIOTIPO BANCA 1193 OU SIMILAR DE 1/2" E VALVULA DE ESCOAMENTO.FORNECIMENTO</t>
  </si>
  <si>
    <t>17.3</t>
  </si>
  <si>
    <t>15.005.0040-B</t>
  </si>
  <si>
    <t>INSTALACAO E ASSENTAMENTO DE PIA COM 1 CUBA(EXCLUSIVE O FORNECIMENTO DO APARELHO E ISOLAMENTO),COMPREENDENDO:6,00M DE TUBO DE COBRE DE 22MM,SOLDAS E CONEXOES</t>
  </si>
  <si>
    <t>17.4</t>
  </si>
  <si>
    <t>15.005.0050-A</t>
  </si>
  <si>
    <t>INSTALACAO E ASSENTAMENTO DE PIA COM 2 CUBAS(EXCLUSIVE O FORNECIMENTO DO APARELHO E ISOLAMENTO),COMPREENDENDO:6,00M DE TUBO DE COBRE DE 22MM,SOLDAS E CONEXOES</t>
  </si>
  <si>
    <t>17.5</t>
  </si>
  <si>
    <t>18.002.0065-A</t>
  </si>
  <si>
    <t>VASO SANITARIO DE LOUCA BRANCA,TIPO POPULAR,COM CAIXA ACOPLADA,COMPLETO,C/MEDIDAS EM TORNO DE (35X65X35)CM,INCLUSIVE ASSENTO PLASTICO TIPO POPULAR,BOLSA DE LIGACAO,RABICHO EM PVC EACESSORIOS DE FIXACAO.FORNECIMENTO</t>
  </si>
  <si>
    <t>17.6</t>
  </si>
  <si>
    <t>18.002.0090-A</t>
  </si>
  <si>
    <t>VASO SANITARIO DE LOUCA BRANCA OU BRANCO GELO,PARA PESSOAS COM NECESSIDADES ESPECIFICAS,INCLUSIVE ASSENTO ESPECIAL,BOLSADE LIGACAO E ACESSORIOS DE FIXACAO.FORNECIMENTO</t>
  </si>
  <si>
    <t>17.7</t>
  </si>
  <si>
    <t>18.016.0106-A</t>
  </si>
  <si>
    <t>BARRA DE APOIO EM ACO INOXIDAVEL AISI 304,TUBO DE 1.1/4",INCLUSIVE FIXACAO COM PARAFUSOS INOXIDAVEIS E BUCHAS PLASTICAS,COM 80CM,PARA PESSOAS COM NECESSIDADES ESPECIFICAS.FORNECIMENTO E COLOCACAO</t>
  </si>
  <si>
    <t>17.8</t>
  </si>
  <si>
    <t>15.004.0110-A</t>
  </si>
  <si>
    <t>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t>
  </si>
  <si>
    <t>17.9</t>
  </si>
  <si>
    <t>18.005.0018-A</t>
  </si>
  <si>
    <t>ASSENTO SANITARIO PLASTICO,TIPO POPULAR.FORNECIMENTO E COLOCACAO</t>
  </si>
  <si>
    <t>17.10</t>
  </si>
  <si>
    <t>18.006.0037-A</t>
  </si>
  <si>
    <t>MICTORIO DE LOUCA BRANCA,COM SIFAO INTEGRADO E MEDIDAS EM TORNO DE 33X28X53CM,INCLUSIVE ACESSORIOS DE FIXACAO.FORNECIMENTO</t>
  </si>
  <si>
    <t>17.11</t>
  </si>
  <si>
    <t>15.004.0051-A</t>
  </si>
  <si>
    <t>INSTALACAO E ASSENTAMENTO DE MICTORIO(EXCLUSIVE FORNECIMENTODO APARELHO E RALO SIFONADO),COMPREENDENDO:3,00M DE TUBO DEPVC DE 25MM,1,50M DE TUBOS DE PVC DE 40MM E 50MM,CADA,E CONEXOES,EXCLUSIVE RALO SINFONADO</t>
  </si>
  <si>
    <t>17.12</t>
  </si>
  <si>
    <t>18.007.0080-A</t>
  </si>
  <si>
    <t>CHUVEIRO ELETRICO EM PLASTICO,EM 110/220V,COM BRACO CROMADODE 1/2" E 1 REGISTRO DE PRESSAO 1416 DE 3/4",COM CANOPLA E VOLANTE EM METAL CROMADO.FORNECIMENTO</t>
  </si>
  <si>
    <t>17.13</t>
  </si>
  <si>
    <t>15.003.0381-A</t>
  </si>
  <si>
    <t>ASSENTAMENTO DE CHUVEIRO(EXCLUSIVE FORNECIMENTO DO APARELHOE BRACO),INCLUSIVE MATERIAIS NECESSARIOS</t>
  </si>
  <si>
    <t>17.14</t>
  </si>
  <si>
    <t>18.002.0014-A</t>
  </si>
  <si>
    <t>LAVATORIO DE LOUCA BRANCA,COM COLUNA SUSPENSA,PARA PESSOAS COM NECESSIDADES ESPECIFICAS,COM MEDIDAS EM TORNO DE (45,5X35,5)CM,INCLUSIVE SIFAO EM PVC FLEXIVEL,VALVULA DE ESCOAMENTOCROMADA,RABICHO EM PVC,TORNEIRA DE FECHAMENTO AUTOMATICO DEPAREDE,ANTIVANDALISMO DE 85MM,PARA LAVATORIO E ACESSORIOS DEFIXACAO.FORNECIMENTO</t>
  </si>
  <si>
    <t>17.15</t>
  </si>
  <si>
    <t>15.003.0360-A</t>
  </si>
  <si>
    <t>ASSENTAMENTO DE LAVATORIO(EXCLUSIVE FORNECIMENTO DO APARELHO),INCLUSIVE MATERIAIS NECESSARIOS</t>
  </si>
  <si>
    <t>17.16</t>
  </si>
  <si>
    <t>17.17</t>
  </si>
  <si>
    <t>15.004.0181-A</t>
  </si>
  <si>
    <t>RALO SIFONADO DE PVC(100X100)X50MM,EM PAVIMENTO TERREO,COM TAMPA CEGA,COM 1 ENTRADA DE 40MM E SAIDA DE 50MM,INCLUSIVE LIGACAO DE 50MM DE PVC ATE A CAIXA DE INSPECAO,CONSIDERANDO ADISTANCIA DO CENTRO DO RALO ATE 2,00M.FORNECIMENTO E INSTALACAO</t>
  </si>
  <si>
    <t>17.18</t>
  </si>
  <si>
    <t>15.002.0580-A</t>
  </si>
  <si>
    <t>FOSSA SEPTICA CILINDRICA,TIPO CAMARA IMHOFF,DE CONCRETO PRE-MOLDADO,MEDINDO 2000X2000MM.FORNECIMENTO E COLOCACAO</t>
  </si>
  <si>
    <t>17.19</t>
  </si>
  <si>
    <t>18.021.0048-A</t>
  </si>
  <si>
    <t>RESERVATORIO APOIADO PARA ARMAZENAMENTO DE AGUA POTAVEL OU PARA APROVEITAMENTO DE AGUA DA CHUVA AAC,EM FIBRA DE VIDRO OUPOLIETILENO,COM CAPACIDADE EM TORNO DE 5000L,INCLUSIVE TAMPA DE VEDACAO COM ESCOTILHA E FIXADORES,CONFORME ABNT NBR 15527,12217 E 8220.FORNECIMENTO</t>
  </si>
  <si>
    <t>17.20</t>
  </si>
  <si>
    <t>17.21</t>
  </si>
  <si>
    <t>17.22</t>
  </si>
  <si>
    <t>17.23</t>
  </si>
  <si>
    <t>17.24</t>
  </si>
  <si>
    <t>18.0</t>
  </si>
  <si>
    <t>18.1</t>
  </si>
  <si>
    <t>18.2</t>
  </si>
  <si>
    <t>19.0</t>
  </si>
  <si>
    <t>19.1</t>
  </si>
  <si>
    <t>16.001.0055-A</t>
  </si>
  <si>
    <t>MADEIRAMENTO PARA COBERTURA EM QUATRO OU MAIS AGUAS EM TELHAS CERAMICAS,CONSTITUIDO DE CUMEEIRA,TERCAS,RINCOES E ESPIGOES DE 3"X4.1/2",CAIBROS DE 3"X1.1/2",RIPAS DE 1,5X4CM,TUDO EMMADEIRA SERRADA,SEM TESOURA OU PONTALETE,MEDIDO PELA AREA REAL DO MADEIRAMENTO.FORNECIMENTO E COLOCACAO</t>
  </si>
  <si>
    <t>19.2</t>
  </si>
  <si>
    <t>19.3</t>
  </si>
  <si>
    <t>19.4</t>
  </si>
  <si>
    <t>Valor Total</t>
  </si>
  <si>
    <t>PLANILHA DESONERADA - CRONOGRAMA</t>
  </si>
  <si>
    <t>DESCRIÇÃO</t>
  </si>
  <si>
    <t>Mesês</t>
  </si>
  <si>
    <t>TOTAL</t>
  </si>
  <si>
    <t>-</t>
  </si>
  <si>
    <t>Total</t>
  </si>
  <si>
    <t>%</t>
  </si>
  <si>
    <t>Total Acumulado</t>
  </si>
  <si>
    <t>% Acumulada</t>
  </si>
  <si>
    <t>TOTAL ACUMULADO</t>
  </si>
  <si>
    <t>PLANILHA DESONERADA</t>
  </si>
  <si>
    <t>QUADRO ANALÍTICO DOS PERCENTUAIS DE BDI</t>
  </si>
  <si>
    <t>Fórmula do BDI:</t>
  </si>
  <si>
    <t>BDI =</t>
  </si>
  <si>
    <t xml:space="preserve"> (1 + X) (1 + Y) (1 + Z)</t>
  </si>
  <si>
    <t>(1 - I)</t>
  </si>
  <si>
    <t xml:space="preserve">X - </t>
  </si>
  <si>
    <t>é a Taxa somatória das DESPESAS INDIRETAS, exceto tributos e despesas financeiras;</t>
  </si>
  <si>
    <t xml:space="preserve">Y - </t>
  </si>
  <si>
    <t>é a Taxa representativa das DESPESAS FINANCEIRAS;</t>
  </si>
  <si>
    <t xml:space="preserve">Z - </t>
  </si>
  <si>
    <t>é a Taxa representativa do LUCRO;</t>
  </si>
  <si>
    <t xml:space="preserve">I - </t>
  </si>
  <si>
    <t>é a Taxa representativa dos IMPOSTOS.</t>
  </si>
  <si>
    <t>X - Taxa representativa das DESPESAS INDIRETAS, exceto tributos e despesas financeiras (%)</t>
  </si>
  <si>
    <t>X.1 - Administração Central</t>
  </si>
  <si>
    <t>X.2 - Seguro e Garantia</t>
  </si>
  <si>
    <t>X.3 - Seguro contra Riscos</t>
  </si>
  <si>
    <t>TOTAL (X)</t>
  </si>
  <si>
    <t>Y - Taxa representativa das DESPESAS FINANCEIRAS (%)</t>
  </si>
  <si>
    <t>Y.1 - Despesas Financeiras</t>
  </si>
  <si>
    <t>TOTAL (Y)</t>
  </si>
  <si>
    <t>Z - Taxa representativa do LUCRO (%)</t>
  </si>
  <si>
    <t>Z.1 - Lucro Presumido</t>
  </si>
  <si>
    <t>TOTAL (Z)</t>
  </si>
  <si>
    <t>I - Taxa representativa da incidência dos IMPOSTOS (sobre o FATURAMENTO da empresa) (%)</t>
  </si>
  <si>
    <t>I.1 - I S S ( Imposto sobre Serviços ) - Municipal</t>
  </si>
  <si>
    <t>I.2 - COFINS ( Contribuição para o Financiamento da Seguridade Social) - Federal</t>
  </si>
  <si>
    <t>I.3 - P I S ( Programa de Integração Social ) - Federal</t>
  </si>
  <si>
    <t>I.4 - CPRB</t>
  </si>
  <si>
    <t>TOTAL (I)</t>
  </si>
  <si>
    <t>Cálculo do BDI por tipo de obra:</t>
  </si>
  <si>
    <t>CONSTRUÇÃO DE RODOVIAS E FERROVIAS</t>
  </si>
  <si>
    <t>Parcelas do BDI</t>
  </si>
  <si>
    <t xml:space="preserve">Custo direto abaixo de R$ 1.500.000,00 </t>
  </si>
  <si>
    <t>X</t>
  </si>
  <si>
    <t>Despesas Indiretas</t>
  </si>
  <si>
    <t>Y</t>
  </si>
  <si>
    <t>Dispesa Financeira</t>
  </si>
  <si>
    <t>Z</t>
  </si>
  <si>
    <t>Lucro</t>
  </si>
  <si>
    <t>I</t>
  </si>
  <si>
    <t>Impostos</t>
  </si>
  <si>
    <t>Percentuais do BDI</t>
  </si>
  <si>
    <t>BDI PARA ITENS DE MERO FORNECIMENTO DE MATERIAIS E EQUIPAMENTOS</t>
  </si>
  <si>
    <t>Nota:</t>
  </si>
  <si>
    <t>O BDI para SERVIÇOS COM CUSTOS ADMNISTRATIVOS MENORES - BDI DIF, deverá ser utilizado para os casos em que os serviços são executados por empresas como especialidades próprias, onde os custos administrativos da construtora contratada são menores do que os envolvidos na execução direta dos serviços usuais na obra.</t>
  </si>
  <si>
    <t>Empresa:</t>
  </si>
  <si>
    <t>Cnpj:</t>
  </si>
  <si>
    <t>Desconto:</t>
  </si>
  <si>
    <t>VALOR UNITÁRIO (R$) MÁXIMO PREENCHER COLUNA N/O</t>
  </si>
  <si>
    <t>Empresa</t>
  </si>
  <si>
    <t>Cnpj</t>
  </si>
</sst>
</file>

<file path=xl/styles.xml><?xml version="1.0" encoding="utf-8"?>
<styleSheet xmlns="http://schemas.openxmlformats.org/spreadsheetml/2006/main">
  <numFmts count="3">
    <numFmt numFmtId="164" formatCode="_-&quot;R$&quot;\ * #,##0.00_-;\-&quot;R$&quot;\ * #,##0.00_-;_-&quot;R$&quot;\ * &quot;-&quot;??_-;_-@_-"/>
    <numFmt numFmtId="165" formatCode="_-* #,##0.00_-;\-* #,##0.00_-;_-* &quot;-&quot;??_-;_-@_-"/>
    <numFmt numFmtId="166" formatCode="&quot;R$&quot;\ #,##0.00"/>
  </numFmts>
  <fonts count="16">
    <font>
      <sz val="11"/>
      <color theme="1"/>
      <name val="Calibri"/>
      <family val="2"/>
      <scheme val="minor"/>
    </font>
    <font>
      <sz val="11"/>
      <color theme="1"/>
      <name val="Calibri"/>
      <family val="2"/>
      <scheme val="minor"/>
    </font>
    <font>
      <b/>
      <sz val="23"/>
      <name val="Courier New"/>
      <family val="3"/>
    </font>
    <font>
      <sz val="11"/>
      <color theme="1"/>
      <name val="Courier New"/>
      <family val="3"/>
    </font>
    <font>
      <sz val="10"/>
      <name val="Courier New"/>
      <family val="3"/>
    </font>
    <font>
      <b/>
      <sz val="14"/>
      <name val="Courier New"/>
      <family val="3"/>
    </font>
    <font>
      <sz val="10"/>
      <name val="Arial"/>
      <family val="2"/>
    </font>
    <font>
      <sz val="12"/>
      <name val="Courier New"/>
      <family val="3"/>
    </font>
    <font>
      <b/>
      <sz val="12"/>
      <name val="Courier New"/>
      <family val="3"/>
    </font>
    <font>
      <sz val="12"/>
      <color theme="1"/>
      <name val="Courier New"/>
      <family val="3"/>
    </font>
    <font>
      <b/>
      <sz val="12"/>
      <color theme="0"/>
      <name val="Courier New"/>
      <family val="3"/>
    </font>
    <font>
      <b/>
      <sz val="11"/>
      <name val="Courier New"/>
      <family val="3"/>
    </font>
    <font>
      <sz val="11"/>
      <name val="Courier New"/>
      <family val="3"/>
    </font>
    <font>
      <b/>
      <sz val="12"/>
      <color theme="1"/>
      <name val="Courier New"/>
      <family val="3"/>
    </font>
    <font>
      <b/>
      <sz val="11"/>
      <color theme="1"/>
      <name val="Courier New"/>
      <family val="3"/>
    </font>
    <font>
      <b/>
      <u/>
      <sz val="11"/>
      <color theme="1"/>
      <name val="Courier New"/>
      <family val="3"/>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theme="1" tint="0.34998626667073579"/>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cellStyleXfs>
  <cellXfs count="292">
    <xf numFmtId="0" fontId="0" fillId="0" borderId="0" xfId="0"/>
    <xf numFmtId="0" fontId="3" fillId="0" borderId="0" xfId="0" applyFont="1"/>
    <xf numFmtId="49" fontId="8" fillId="0" borderId="12"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9" fillId="0" borderId="0" xfId="0" applyFont="1"/>
    <xf numFmtId="49" fontId="8" fillId="2" borderId="16"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0" fontId="12" fillId="0" borderId="20" xfId="0" applyFont="1" applyBorder="1" applyAlignment="1">
      <alignment horizontal="center" vertical="center"/>
    </xf>
    <xf numFmtId="49" fontId="12" fillId="0" borderId="7" xfId="0" applyNumberFormat="1" applyFont="1" applyBorder="1" applyAlignment="1">
      <alignment vertical="center"/>
    </xf>
    <xf numFmtId="49" fontId="12" fillId="0" borderId="8" xfId="0" applyNumberFormat="1" applyFont="1" applyBorder="1" applyAlignment="1">
      <alignment vertical="center"/>
    </xf>
    <xf numFmtId="49" fontId="12" fillId="0" borderId="9" xfId="0" applyNumberFormat="1" applyFont="1" applyBorder="1" applyAlignment="1">
      <alignment vertical="center"/>
    </xf>
    <xf numFmtId="0" fontId="12" fillId="0" borderId="28" xfId="0" applyFont="1" applyBorder="1" applyAlignment="1">
      <alignment horizontal="center" vertical="center"/>
    </xf>
    <xf numFmtId="49" fontId="12" fillId="2" borderId="16" xfId="0" applyNumberFormat="1" applyFont="1" applyFill="1" applyBorder="1" applyAlignment="1">
      <alignment horizontal="center" vertical="center"/>
    </xf>
    <xf numFmtId="0" fontId="12" fillId="0" borderId="17" xfId="0" applyFont="1" applyBorder="1" applyAlignment="1">
      <alignment horizontal="center" vertical="center"/>
    </xf>
    <xf numFmtId="2" fontId="3" fillId="0" borderId="0" xfId="0" applyNumberFormat="1" applyFont="1"/>
    <xf numFmtId="0" fontId="0" fillId="4" borderId="0" xfId="0" applyFill="1"/>
    <xf numFmtId="166" fontId="0" fillId="4" borderId="0" xfId="2" applyNumberFormat="1" applyFont="1" applyFill="1"/>
    <xf numFmtId="164" fontId="0" fillId="0" borderId="0" xfId="2" applyFont="1"/>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10" fontId="0" fillId="4" borderId="0" xfId="3" applyNumberFormat="1" applyFont="1" applyFill="1"/>
    <xf numFmtId="10" fontId="0" fillId="4" borderId="0" xfId="0" applyNumberFormat="1" applyFill="1"/>
    <xf numFmtId="0" fontId="3" fillId="0" borderId="10" xfId="0" applyFont="1" applyBorder="1"/>
    <xf numFmtId="0" fontId="14" fillId="0" borderId="0" xfId="0" applyFont="1"/>
    <xf numFmtId="0" fontId="14" fillId="0" borderId="0" xfId="0" applyFont="1" applyAlignment="1">
      <alignment horizontal="left" vertical="center"/>
    </xf>
    <xf numFmtId="0" fontId="15" fillId="0" borderId="0" xfId="0" applyFont="1" applyAlignment="1">
      <alignment vertical="center"/>
    </xf>
    <xf numFmtId="0" fontId="15" fillId="0" borderId="0" xfId="0" applyFont="1"/>
    <xf numFmtId="0" fontId="15" fillId="0" borderId="11" xfId="0" applyFont="1" applyBorder="1"/>
    <xf numFmtId="0" fontId="15" fillId="0" borderId="10" xfId="0" applyFont="1" applyBorder="1" applyAlignment="1">
      <alignment horizontal="center"/>
    </xf>
    <xf numFmtId="0" fontId="14" fillId="0" borderId="0" xfId="0" applyFont="1" applyAlignment="1">
      <alignment vertical="center"/>
    </xf>
    <xf numFmtId="0" fontId="3" fillId="0" borderId="11" xfId="0" applyFont="1" applyBorder="1"/>
    <xf numFmtId="0" fontId="3" fillId="0" borderId="0" xfId="0"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9" fillId="0" borderId="10" xfId="0" applyFont="1" applyBorder="1"/>
    <xf numFmtId="0" fontId="9" fillId="0" borderId="11" xfId="0" applyFont="1" applyBorder="1"/>
    <xf numFmtId="0" fontId="9" fillId="0" borderId="20" xfId="0" applyFont="1" applyBorder="1"/>
    <xf numFmtId="0" fontId="9" fillId="0" borderId="10" xfId="0" applyFont="1" applyBorder="1" applyAlignment="1">
      <alignment vertical="center"/>
    </xf>
    <xf numFmtId="0" fontId="9" fillId="0" borderId="0" xfId="0" applyFont="1" applyAlignment="1">
      <alignment vertical="center"/>
    </xf>
    <xf numFmtId="0" fontId="9" fillId="0" borderId="10" xfId="0" applyFont="1" applyBorder="1" applyAlignment="1">
      <alignment horizontal="left"/>
    </xf>
    <xf numFmtId="0" fontId="9" fillId="0" borderId="0" xfId="0" applyFont="1" applyAlignment="1">
      <alignment horizontal="left"/>
    </xf>
    <xf numFmtId="0" fontId="13" fillId="0" borderId="10" xfId="0" applyFont="1" applyBorder="1"/>
    <xf numFmtId="0" fontId="7" fillId="2" borderId="0" xfId="0" applyFont="1" applyFill="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64" fontId="8" fillId="0" borderId="1" xfId="2" applyFont="1" applyFill="1" applyBorder="1" applyAlignment="1">
      <alignment horizontal="center" vertical="center" wrapText="1"/>
    </xf>
    <xf numFmtId="164" fontId="8" fillId="0" borderId="3" xfId="2" applyFont="1" applyFill="1" applyBorder="1" applyAlignment="1">
      <alignment horizontal="center" vertical="center" wrapText="1"/>
    </xf>
    <xf numFmtId="164" fontId="8" fillId="0" borderId="10" xfId="2" applyFont="1" applyFill="1" applyBorder="1" applyAlignment="1">
      <alignment horizontal="center" vertical="center" wrapText="1"/>
    </xf>
    <xf numFmtId="164" fontId="8" fillId="0" borderId="11" xfId="2" applyFont="1" applyFill="1" applyBorder="1" applyAlignment="1">
      <alignment horizontal="center" vertical="center" wrapText="1"/>
    </xf>
    <xf numFmtId="164" fontId="8" fillId="0" borderId="4" xfId="2" applyFont="1" applyFill="1" applyBorder="1" applyAlignment="1">
      <alignment horizontal="center" vertical="center" wrapText="1"/>
    </xf>
    <xf numFmtId="164" fontId="8" fillId="0" borderId="6" xfId="2"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166" fontId="12" fillId="0" borderId="53" xfId="2" applyNumberFormat="1" applyFont="1" applyFill="1" applyBorder="1" applyAlignment="1">
      <alignment horizontal="center" vertical="center"/>
    </xf>
    <xf numFmtId="166" fontId="12" fillId="0" borderId="27" xfId="2" applyNumberFormat="1" applyFont="1" applyFill="1" applyBorder="1" applyAlignment="1">
      <alignment horizontal="center" vertical="center"/>
    </xf>
    <xf numFmtId="166" fontId="12" fillId="0" borderId="54" xfId="2" applyNumberFormat="1" applyFont="1" applyFill="1" applyBorder="1" applyAlignment="1">
      <alignment horizontal="center" vertical="center"/>
    </xf>
    <xf numFmtId="166" fontId="12" fillId="0" borderId="23" xfId="2" applyNumberFormat="1" applyFont="1" applyFill="1" applyBorder="1" applyAlignment="1">
      <alignment horizontal="center" vertical="center"/>
    </xf>
    <xf numFmtId="166" fontId="12" fillId="0" borderId="57" xfId="2" applyNumberFormat="1" applyFont="1" applyFill="1" applyBorder="1" applyAlignment="1">
      <alignment horizontal="center" vertical="center"/>
    </xf>
    <xf numFmtId="166" fontId="12" fillId="0" borderId="58" xfId="2" applyNumberFormat="1" applyFont="1" applyFill="1" applyBorder="1" applyAlignment="1">
      <alignment horizontal="center" vertical="center"/>
    </xf>
    <xf numFmtId="166" fontId="12" fillId="0" borderId="55" xfId="2" applyNumberFormat="1" applyFont="1" applyFill="1" applyBorder="1" applyAlignment="1">
      <alignment horizontal="center" vertical="center"/>
    </xf>
    <xf numFmtId="166" fontId="12" fillId="0" borderId="56" xfId="2" applyNumberFormat="1" applyFont="1" applyFill="1" applyBorder="1" applyAlignment="1">
      <alignment horizontal="center" vertical="center"/>
    </xf>
    <xf numFmtId="166" fontId="12" fillId="0" borderId="19" xfId="2" applyNumberFormat="1" applyFont="1" applyFill="1" applyBorder="1" applyAlignment="1">
      <alignment horizontal="center" vertical="center"/>
    </xf>
    <xf numFmtId="166" fontId="12" fillId="0" borderId="31" xfId="2" applyNumberFormat="1" applyFont="1" applyFill="1" applyBorder="1" applyAlignment="1">
      <alignment horizontal="center" vertical="center"/>
    </xf>
    <xf numFmtId="166" fontId="12" fillId="0" borderId="48" xfId="2" applyNumberFormat="1" applyFont="1" applyFill="1" applyBorder="1" applyAlignment="1">
      <alignment horizontal="center" vertical="center"/>
    </xf>
    <xf numFmtId="166" fontId="12" fillId="0" borderId="50" xfId="2" applyNumberFormat="1" applyFont="1" applyFill="1" applyBorder="1" applyAlignment="1">
      <alignment horizontal="center" vertical="center"/>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0" fontId="11" fillId="0" borderId="0" xfId="2" applyNumberFormat="1" applyFont="1" applyFill="1" applyBorder="1" applyAlignment="1">
      <alignment horizontal="center" vertical="center"/>
    </xf>
    <xf numFmtId="49" fontId="8" fillId="0" borderId="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8" fillId="0" borderId="37" xfId="0" applyNumberFormat="1" applyFont="1" applyBorder="1" applyAlignment="1">
      <alignment horizontal="right" vertical="center"/>
    </xf>
    <xf numFmtId="166" fontId="11" fillId="0" borderId="34" xfId="2" applyNumberFormat="1" applyFont="1" applyFill="1" applyBorder="1" applyAlignment="1">
      <alignment horizontal="center" vertical="center"/>
    </xf>
    <xf numFmtId="166" fontId="11" fillId="0" borderId="6" xfId="2" applyNumberFormat="1" applyFont="1" applyFill="1" applyBorder="1" applyAlignment="1">
      <alignment horizontal="center" vertical="center"/>
    </xf>
    <xf numFmtId="10" fontId="11" fillId="0" borderId="34" xfId="3" applyNumberFormat="1" applyFont="1" applyFill="1" applyBorder="1" applyAlignment="1">
      <alignment horizontal="center" vertical="center"/>
    </xf>
    <xf numFmtId="10" fontId="11" fillId="0" borderId="37" xfId="3" applyNumberFormat="1" applyFont="1" applyFill="1" applyBorder="1" applyAlignment="1">
      <alignment horizontal="center" vertical="center"/>
    </xf>
    <xf numFmtId="49" fontId="8" fillId="0" borderId="10" xfId="0" applyNumberFormat="1" applyFont="1" applyBorder="1" applyAlignment="1">
      <alignment horizontal="right" vertical="center"/>
    </xf>
    <xf numFmtId="49" fontId="8" fillId="0" borderId="0" xfId="0" applyNumberFormat="1" applyFont="1" applyAlignment="1">
      <alignment horizontal="right" vertical="center"/>
    </xf>
    <xf numFmtId="49" fontId="8" fillId="0" borderId="24" xfId="0" applyNumberFormat="1" applyFont="1" applyBorder="1" applyAlignment="1">
      <alignment horizontal="right" vertical="center"/>
    </xf>
    <xf numFmtId="166" fontId="11" fillId="0" borderId="25" xfId="2" applyNumberFormat="1" applyFont="1" applyFill="1" applyBorder="1" applyAlignment="1">
      <alignment horizontal="center" vertical="center"/>
    </xf>
    <xf numFmtId="166" fontId="11" fillId="0" borderId="24" xfId="2" applyNumberFormat="1" applyFont="1" applyFill="1" applyBorder="1" applyAlignment="1">
      <alignment horizontal="center" vertical="center"/>
    </xf>
    <xf numFmtId="10" fontId="11" fillId="0" borderId="25" xfId="3" applyNumberFormat="1" applyFont="1" applyFill="1" applyBorder="1" applyAlignment="1">
      <alignment horizontal="center" vertical="center"/>
    </xf>
    <xf numFmtId="10" fontId="11" fillId="0" borderId="24" xfId="3" applyNumberFormat="1" applyFont="1" applyFill="1" applyBorder="1" applyAlignment="1">
      <alignment horizontal="center" vertical="center"/>
    </xf>
    <xf numFmtId="10" fontId="12" fillId="0" borderId="20" xfId="1" applyNumberFormat="1" applyFont="1" applyFill="1" applyBorder="1" applyAlignment="1">
      <alignment horizontal="center" vertical="center"/>
    </xf>
    <xf numFmtId="166" fontId="12" fillId="0" borderId="21" xfId="2" applyNumberFormat="1"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left" vertical="center" wrapText="1"/>
    </xf>
    <xf numFmtId="2" fontId="12" fillId="0" borderId="21" xfId="1" applyNumberFormat="1" applyFont="1" applyFill="1" applyBorder="1" applyAlignment="1">
      <alignment horizontal="center" vertical="center" wrapText="1"/>
    </xf>
    <xf numFmtId="2" fontId="12" fillId="0" borderId="22" xfId="1" applyNumberFormat="1" applyFont="1" applyFill="1" applyBorder="1" applyAlignment="1">
      <alignment horizontal="center" vertical="center" wrapText="1"/>
    </xf>
    <xf numFmtId="166" fontId="12" fillId="2" borderId="21" xfId="2" applyNumberFormat="1" applyFont="1" applyFill="1" applyBorder="1" applyAlignment="1" applyProtection="1">
      <alignment horizontal="center" vertical="center"/>
      <protection locked="0"/>
    </xf>
    <xf numFmtId="166" fontId="12" fillId="2" borderId="22" xfId="2" applyNumberFormat="1" applyFont="1" applyFill="1" applyBorder="1" applyAlignment="1" applyProtection="1">
      <alignment horizontal="center" vertical="center"/>
      <protection locked="0"/>
    </xf>
    <xf numFmtId="166" fontId="12" fillId="0" borderId="20" xfId="2" applyNumberFormat="1" applyFont="1" applyFill="1" applyBorder="1" applyAlignment="1">
      <alignment horizontal="center" vertical="center"/>
    </xf>
    <xf numFmtId="0" fontId="8" fillId="2" borderId="17" xfId="0" applyFont="1" applyFill="1" applyBorder="1" applyAlignment="1">
      <alignment horizontal="left" vertical="center" wrapText="1"/>
    </xf>
    <xf numFmtId="166" fontId="11" fillId="2" borderId="26" xfId="2" applyNumberFormat="1" applyFont="1" applyFill="1" applyBorder="1" applyAlignment="1">
      <alignment horizontal="center" vertical="center"/>
    </xf>
    <xf numFmtId="166" fontId="11" fillId="2" borderId="27" xfId="2" applyNumberFormat="1" applyFont="1" applyFill="1" applyBorder="1" applyAlignment="1">
      <alignment horizontal="center" vertical="center"/>
    </xf>
    <xf numFmtId="164" fontId="8" fillId="2" borderId="17" xfId="2" applyFont="1" applyFill="1" applyBorder="1" applyAlignment="1">
      <alignment horizontal="center" vertical="center"/>
    </xf>
    <xf numFmtId="0" fontId="12" fillId="0" borderId="20" xfId="0" applyFont="1" applyBorder="1" applyAlignment="1">
      <alignment horizontal="center" vertical="center" wrapText="1"/>
    </xf>
    <xf numFmtId="166" fontId="11" fillId="2" borderId="17" xfId="2" applyNumberFormat="1" applyFont="1" applyFill="1" applyBorder="1" applyAlignment="1">
      <alignment horizontal="center" vertical="center"/>
    </xf>
    <xf numFmtId="164" fontId="11" fillId="2" borderId="17" xfId="2" applyFont="1" applyFill="1" applyBorder="1" applyAlignment="1">
      <alignment horizontal="center" vertical="center"/>
    </xf>
    <xf numFmtId="166" fontId="11" fillId="0" borderId="11" xfId="2" applyNumberFormat="1" applyFont="1" applyFill="1" applyBorder="1" applyAlignment="1">
      <alignment horizontal="center" vertical="center"/>
    </xf>
    <xf numFmtId="49" fontId="10" fillId="3" borderId="7"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0" fontId="12" fillId="0" borderId="21" xfId="0" applyFont="1" applyBorder="1" applyAlignment="1">
      <alignment horizontal="left" vertical="center" wrapText="1"/>
    </xf>
    <xf numFmtId="0" fontId="12" fillId="0" borderId="36" xfId="0" applyFont="1" applyBorder="1" applyAlignment="1">
      <alignment horizontal="left" vertical="center" wrapText="1"/>
    </xf>
    <xf numFmtId="0" fontId="12" fillId="0" borderId="22" xfId="0" applyFont="1" applyBorder="1" applyAlignment="1">
      <alignment horizontal="left" vertical="center" wrapText="1"/>
    </xf>
    <xf numFmtId="10" fontId="12" fillId="0" borderId="21" xfId="1" applyNumberFormat="1" applyFont="1" applyFill="1" applyBorder="1" applyAlignment="1">
      <alignment horizontal="center" vertical="center"/>
    </xf>
    <xf numFmtId="10" fontId="12" fillId="0" borderId="22"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164" fontId="11" fillId="2" borderId="18" xfId="2" applyFont="1" applyFill="1" applyBorder="1" applyAlignment="1">
      <alignment horizontal="center" vertical="center"/>
    </xf>
    <xf numFmtId="0" fontId="12" fillId="0" borderId="17"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17" xfId="0" applyFont="1" applyBorder="1" applyAlignment="1">
      <alignment horizontal="left" vertical="center" wrapText="1"/>
    </xf>
    <xf numFmtId="2" fontId="12" fillId="0" borderId="32" xfId="1" applyNumberFormat="1" applyFont="1" applyFill="1" applyBorder="1" applyAlignment="1">
      <alignment horizontal="center" vertical="center" wrapText="1"/>
    </xf>
    <xf numFmtId="2" fontId="12" fillId="0" borderId="33" xfId="1" applyNumberFormat="1" applyFont="1" applyFill="1" applyBorder="1" applyAlignment="1">
      <alignment horizontal="center" vertical="center" wrapText="1"/>
    </xf>
    <xf numFmtId="2" fontId="12" fillId="0" borderId="20" xfId="1" applyNumberFormat="1" applyFont="1" applyFill="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left" vertical="center" wrapText="1"/>
    </xf>
    <xf numFmtId="2" fontId="12" fillId="0" borderId="29" xfId="1" applyNumberFormat="1" applyFont="1" applyFill="1" applyBorder="1" applyAlignment="1">
      <alignment horizontal="center" vertical="center" wrapText="1"/>
    </xf>
    <xf numFmtId="2" fontId="12" fillId="0" borderId="30" xfId="1" applyNumberFormat="1" applyFont="1" applyFill="1" applyBorder="1" applyAlignment="1">
      <alignment horizontal="center" vertical="center" wrapText="1"/>
    </xf>
    <xf numFmtId="10" fontId="12" fillId="0" borderId="28" xfId="1" applyNumberFormat="1" applyFont="1" applyFill="1" applyBorder="1" applyAlignment="1">
      <alignment horizontal="center" vertical="center"/>
    </xf>
    <xf numFmtId="166" fontId="12" fillId="2" borderId="35" xfId="2" applyNumberFormat="1" applyFont="1" applyFill="1" applyBorder="1" applyAlignment="1" applyProtection="1">
      <alignment horizontal="center" vertical="center"/>
      <protection locked="0"/>
    </xf>
    <xf numFmtId="166" fontId="12" fillId="2" borderId="52" xfId="2"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0" xfId="4" applyFont="1" applyAlignment="1">
      <alignment horizontal="left"/>
    </xf>
    <xf numFmtId="0" fontId="7" fillId="0" borderId="0" xfId="2" applyNumberFormat="1" applyFont="1" applyBorder="1" applyAlignment="1">
      <alignment horizontal="left" vertical="center"/>
    </xf>
    <xf numFmtId="0" fontId="4" fillId="0" borderId="5"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13" xfId="1" applyFont="1" applyFill="1" applyBorder="1" applyAlignment="1">
      <alignment horizontal="center" vertical="center" wrapText="1"/>
    </xf>
    <xf numFmtId="165" fontId="8" fillId="0" borderId="14" xfId="1" applyFont="1" applyFill="1" applyBorder="1" applyAlignment="1">
      <alignment horizontal="center" vertical="center" wrapText="1"/>
    </xf>
    <xf numFmtId="164" fontId="8" fillId="0" borderId="13" xfId="2" applyFont="1" applyFill="1" applyBorder="1" applyAlignment="1">
      <alignment horizontal="center" vertical="center" wrapText="1"/>
    </xf>
    <xf numFmtId="164" fontId="8" fillId="0" borderId="14" xfId="2" applyFont="1" applyFill="1" applyBorder="1" applyAlignment="1">
      <alignment horizontal="center" vertical="center" wrapText="1"/>
    </xf>
    <xf numFmtId="0" fontId="7" fillId="0" borderId="0" xfId="2" applyNumberFormat="1" applyFont="1" applyFill="1" applyBorder="1" applyAlignment="1">
      <alignment horizontal="left" vertical="center"/>
    </xf>
    <xf numFmtId="166" fontId="12" fillId="0" borderId="4" xfId="2" applyNumberFormat="1" applyFont="1" applyFill="1" applyBorder="1" applyAlignment="1">
      <alignment horizontal="center" vertical="center"/>
    </xf>
    <xf numFmtId="166" fontId="12" fillId="0" borderId="6" xfId="2" applyNumberFormat="1" applyFont="1" applyFill="1" applyBorder="1" applyAlignment="1">
      <alignment horizontal="center" vertical="center"/>
    </xf>
    <xf numFmtId="166" fontId="12" fillId="0" borderId="59" xfId="2" applyNumberFormat="1" applyFont="1" applyFill="1" applyBorder="1" applyAlignment="1">
      <alignment horizontal="center" vertical="center"/>
    </xf>
    <xf numFmtId="166" fontId="12" fillId="0" borderId="60" xfId="2" applyNumberFormat="1" applyFont="1" applyFill="1" applyBorder="1" applyAlignment="1">
      <alignment horizontal="center" vertical="center"/>
    </xf>
    <xf numFmtId="0" fontId="7" fillId="2" borderId="0" xfId="4" applyFont="1" applyFill="1" applyAlignment="1">
      <alignment horizontal="left"/>
    </xf>
    <xf numFmtId="0" fontId="7" fillId="2" borderId="0" xfId="0" applyFont="1" applyFill="1" applyAlignment="1" applyProtection="1">
      <alignment horizontal="left" vertical="center"/>
      <protection locked="0"/>
    </xf>
    <xf numFmtId="0" fontId="7" fillId="2" borderId="0" xfId="4" applyFont="1" applyFill="1" applyAlignment="1" applyProtection="1">
      <alignment horizontal="left"/>
      <protection locked="0"/>
    </xf>
    <xf numFmtId="10" fontId="7" fillId="2" borderId="0" xfId="3" applyNumberFormat="1" applyFont="1" applyFill="1" applyAlignment="1">
      <alignment horizontal="left"/>
    </xf>
    <xf numFmtId="0" fontId="14" fillId="0" borderId="48" xfId="0" applyFont="1" applyBorder="1" applyAlignment="1">
      <alignment horizontal="center"/>
    </xf>
    <xf numFmtId="0" fontId="14" fillId="0" borderId="49" xfId="0" applyFont="1" applyBorder="1" applyAlignment="1">
      <alignment horizontal="center"/>
    </xf>
    <xf numFmtId="10" fontId="12" fillId="0" borderId="49" xfId="3" applyNumberFormat="1" applyFont="1" applyFill="1" applyBorder="1" applyAlignment="1">
      <alignment horizontal="center" vertical="center" wrapText="1"/>
    </xf>
    <xf numFmtId="10" fontId="12" fillId="0" borderId="50" xfId="3" applyNumberFormat="1" applyFont="1" applyFill="1" applyBorder="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10" fontId="12" fillId="0" borderId="17" xfId="3" applyNumberFormat="1" applyFont="1" applyFill="1" applyBorder="1" applyAlignment="1">
      <alignment horizontal="center" vertical="center" wrapText="1"/>
    </xf>
    <xf numFmtId="10" fontId="12" fillId="0" borderId="18" xfId="3" applyNumberFormat="1" applyFont="1" applyFill="1" applyBorder="1" applyAlignment="1">
      <alignment horizontal="center" vertical="center" wrapText="1"/>
    </xf>
    <xf numFmtId="0" fontId="14" fillId="0" borderId="19" xfId="0" applyFont="1" applyBorder="1" applyAlignment="1">
      <alignment horizontal="center"/>
    </xf>
    <xf numFmtId="0" fontId="14" fillId="0" borderId="20" xfId="0" applyFont="1" applyBorder="1" applyAlignment="1">
      <alignment horizontal="center"/>
    </xf>
    <xf numFmtId="166" fontId="12" fillId="0" borderId="20" xfId="2" applyNumberFormat="1" applyFont="1" applyFill="1" applyBorder="1" applyAlignment="1">
      <alignment horizontal="center" vertical="center" wrapText="1"/>
    </xf>
    <xf numFmtId="166" fontId="12" fillId="0" borderId="31" xfId="2" applyNumberFormat="1" applyFont="1" applyFill="1" applyBorder="1" applyAlignment="1">
      <alignment horizontal="center" vertical="center" wrapText="1"/>
    </xf>
    <xf numFmtId="0" fontId="12" fillId="0" borderId="20" xfId="0" applyFont="1" applyBorder="1" applyAlignment="1">
      <alignment horizontal="left" vertical="center"/>
    </xf>
    <xf numFmtId="166" fontId="12" fillId="0" borderId="29" xfId="2" applyNumberFormat="1" applyFont="1" applyFill="1" applyBorder="1" applyAlignment="1">
      <alignment horizontal="center" vertical="center" wrapText="1"/>
    </xf>
    <xf numFmtId="166" fontId="12" fillId="0" borderId="47" xfId="2" applyNumberFormat="1" applyFont="1" applyFill="1" applyBorder="1" applyAlignment="1">
      <alignment horizontal="center" vertical="center" wrapText="1"/>
    </xf>
    <xf numFmtId="166" fontId="12" fillId="0" borderId="30" xfId="2" applyNumberFormat="1" applyFont="1" applyFill="1" applyBorder="1" applyAlignment="1">
      <alignment horizontal="center" vertical="center" wrapText="1"/>
    </xf>
    <xf numFmtId="166" fontId="12" fillId="2" borderId="20" xfId="0" applyNumberFormat="1"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4" fillId="0" borderId="38" xfId="0" applyFont="1" applyBorder="1" applyAlignment="1">
      <alignment horizontal="center"/>
    </xf>
    <xf numFmtId="0" fontId="14" fillId="0" borderId="39" xfId="0" applyFont="1" applyBorder="1" applyAlignment="1">
      <alignment horizontal="center"/>
    </xf>
    <xf numFmtId="166" fontId="12" fillId="0" borderId="39" xfId="2" applyNumberFormat="1" applyFont="1" applyFill="1" applyBorder="1" applyAlignment="1">
      <alignment horizontal="center" vertical="center" wrapText="1"/>
    </xf>
    <xf numFmtId="166" fontId="12" fillId="0" borderId="40" xfId="2" applyNumberFormat="1" applyFont="1" applyFill="1" applyBorder="1" applyAlignment="1">
      <alignment horizontal="center" vertical="center" wrapText="1"/>
    </xf>
    <xf numFmtId="166" fontId="12" fillId="0" borderId="20" xfId="0" applyNumberFormat="1" applyFont="1" applyBorder="1" applyAlignment="1">
      <alignment horizontal="center" vertical="center" wrapText="1"/>
    </xf>
    <xf numFmtId="0" fontId="12" fillId="0" borderId="31" xfId="0" applyFont="1" applyBorder="1" applyAlignment="1">
      <alignment horizontal="center" vertical="center" wrapText="1"/>
    </xf>
    <xf numFmtId="0" fontId="0" fillId="4" borderId="0" xfId="0" applyFill="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49" fontId="8" fillId="0" borderId="42"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166" fontId="12" fillId="0" borderId="21" xfId="2" applyNumberFormat="1" applyFont="1" applyFill="1" applyBorder="1" applyAlignment="1">
      <alignment horizontal="center" vertical="center" wrapText="1"/>
    </xf>
    <xf numFmtId="166" fontId="12" fillId="0" borderId="36" xfId="2" applyNumberFormat="1" applyFont="1" applyFill="1" applyBorder="1" applyAlignment="1">
      <alignment horizontal="center" vertical="center" wrapText="1"/>
    </xf>
    <xf numFmtId="166" fontId="12" fillId="0" borderId="23" xfId="2" applyNumberFormat="1" applyFont="1" applyFill="1" applyBorder="1" applyAlignment="1">
      <alignment horizontal="center" vertical="center" wrapText="1"/>
    </xf>
    <xf numFmtId="166" fontId="12" fillId="0" borderId="7" xfId="2" applyNumberFormat="1" applyFont="1" applyFill="1" applyBorder="1" applyAlignment="1">
      <alignment horizontal="center" vertical="center" wrapText="1"/>
    </xf>
    <xf numFmtId="166" fontId="12" fillId="0" borderId="8" xfId="2" applyNumberFormat="1" applyFont="1" applyFill="1" applyBorder="1" applyAlignment="1">
      <alignment horizontal="center" vertical="center" wrapText="1"/>
    </xf>
    <xf numFmtId="166" fontId="12" fillId="0" borderId="9" xfId="2" applyNumberFormat="1" applyFont="1" applyFill="1" applyBorder="1" applyAlignment="1">
      <alignment horizontal="center" vertical="center" wrapText="1"/>
    </xf>
    <xf numFmtId="0" fontId="4" fillId="0" borderId="12" xfId="0" applyFont="1" applyBorder="1" applyAlignment="1">
      <alignment horizontal="center"/>
    </xf>
    <xf numFmtId="0" fontId="4" fillId="0" borderId="15" xfId="0" applyFont="1" applyBorder="1" applyAlignment="1">
      <alignment horizontal="center"/>
    </xf>
    <xf numFmtId="0" fontId="4" fillId="0" borderId="41" xfId="0" applyFont="1" applyBorder="1" applyAlignment="1">
      <alignment horizontal="center"/>
    </xf>
    <xf numFmtId="0" fontId="7" fillId="2" borderId="0" xfId="2"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0" fontId="7" fillId="2" borderId="0" xfId="4" applyNumberFormat="1" applyFont="1" applyFill="1" applyAlignment="1">
      <alignment horizontal="left"/>
    </xf>
    <xf numFmtId="0" fontId="7" fillId="2" borderId="0" xfId="0" applyFont="1" applyFill="1" applyAlignment="1">
      <alignment horizontal="left" vertic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left"/>
    </xf>
    <xf numFmtId="0" fontId="13" fillId="0" borderId="0" xfId="0" applyFont="1" applyAlignment="1">
      <alignment horizontal="left"/>
    </xf>
    <xf numFmtId="0" fontId="9" fillId="0" borderId="0" xfId="0" applyFont="1" applyAlignment="1">
      <alignment horizontal="left" vertical="center" wrapText="1"/>
    </xf>
    <xf numFmtId="0" fontId="9" fillId="0" borderId="5" xfId="0" applyFont="1" applyBorder="1" applyAlignment="1">
      <alignment horizontal="center" vertical="center" wrapText="1"/>
    </xf>
    <xf numFmtId="0" fontId="7" fillId="0" borderId="20" xfId="0" applyFont="1" applyBorder="1" applyAlignment="1">
      <alignment horizontal="left"/>
    </xf>
    <xf numFmtId="2" fontId="7" fillId="0" borderId="20" xfId="3" applyNumberFormat="1" applyFont="1" applyFill="1" applyBorder="1" applyAlignment="1">
      <alignment horizontal="center"/>
    </xf>
    <xf numFmtId="0" fontId="13" fillId="0" borderId="28" xfId="0" applyFont="1" applyBorder="1" applyAlignment="1">
      <alignment horizontal="center"/>
    </xf>
    <xf numFmtId="10" fontId="8" fillId="0" borderId="28" xfId="3" applyNumberFormat="1" applyFont="1" applyFill="1" applyBorder="1" applyAlignment="1">
      <alignment horizontal="center"/>
    </xf>
    <xf numFmtId="0" fontId="13" fillId="0" borderId="20" xfId="0" applyFont="1" applyBorder="1" applyAlignment="1">
      <alignment horizontal="center" vertical="center"/>
    </xf>
    <xf numFmtId="0" fontId="13" fillId="0" borderId="32"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3" xfId="0" applyFont="1" applyBorder="1" applyAlignment="1">
      <alignment horizontal="center" vertical="center" wrapText="1"/>
    </xf>
    <xf numFmtId="0" fontId="8" fillId="0" borderId="28"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3" fillId="0" borderId="17" xfId="0" applyFont="1" applyBorder="1" applyAlignment="1">
      <alignment horizontal="center" vertical="center"/>
    </xf>
    <xf numFmtId="0" fontId="13" fillId="2" borderId="16" xfId="0" applyFont="1" applyFill="1" applyBorder="1" applyAlignment="1">
      <alignment horizontal="center"/>
    </xf>
    <xf numFmtId="0" fontId="13" fillId="2" borderId="17" xfId="0" applyFont="1" applyFill="1" applyBorder="1" applyAlignment="1">
      <alignment horizontal="center"/>
    </xf>
    <xf numFmtId="0" fontId="13" fillId="2" borderId="18" xfId="0" applyFont="1" applyFill="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8" fillId="0" borderId="20" xfId="0" applyFont="1" applyBorder="1" applyAlignment="1">
      <alignment horizontal="center" vertical="center"/>
    </xf>
    <xf numFmtId="0" fontId="8" fillId="0" borderId="17" xfId="0" applyFont="1" applyBorder="1" applyAlignment="1">
      <alignment horizontal="center" vertical="center" wrapText="1"/>
    </xf>
    <xf numFmtId="0" fontId="3" fillId="0" borderId="20" xfId="0" applyFont="1" applyBorder="1" applyAlignment="1">
      <alignment horizontal="left" vertical="center"/>
    </xf>
    <xf numFmtId="2" fontId="3" fillId="0" borderId="20" xfId="3" applyNumberFormat="1" applyFont="1" applyFill="1" applyBorder="1" applyAlignment="1">
      <alignment horizontal="center" vertical="center"/>
    </xf>
    <xf numFmtId="0" fontId="14" fillId="0" borderId="28" xfId="0" applyFont="1" applyBorder="1" applyAlignment="1">
      <alignment horizontal="left" vertical="center"/>
    </xf>
    <xf numFmtId="2" fontId="3" fillId="0" borderId="28" xfId="0" applyNumberFormat="1" applyFont="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5" fillId="0" borderId="10" xfId="0" applyFont="1" applyBorder="1" applyAlignment="1">
      <alignment horizontal="center"/>
    </xf>
    <xf numFmtId="0" fontId="15" fillId="0" borderId="0" xfId="0" applyFont="1" applyAlignment="1">
      <alignment horizontal="center"/>
    </xf>
    <xf numFmtId="0" fontId="15" fillId="0" borderId="11" xfId="0" applyFont="1" applyBorder="1" applyAlignment="1">
      <alignment horizontal="center"/>
    </xf>
    <xf numFmtId="0" fontId="13" fillId="2" borderId="32" xfId="0" applyFont="1" applyFill="1" applyBorder="1" applyAlignment="1">
      <alignment horizontal="center"/>
    </xf>
    <xf numFmtId="0" fontId="13" fillId="2" borderId="51" xfId="0" applyFont="1" applyFill="1" applyBorder="1" applyAlignment="1">
      <alignment horizontal="left" vertical="center"/>
    </xf>
    <xf numFmtId="0" fontId="13" fillId="2" borderId="33" xfId="0" applyFont="1" applyFill="1" applyBorder="1" applyAlignment="1">
      <alignment horizontal="center"/>
    </xf>
    <xf numFmtId="0" fontId="2" fillId="2" borderId="10" xfId="4" applyFont="1" applyFill="1" applyBorder="1" applyAlignment="1">
      <alignment horizontal="center"/>
    </xf>
    <xf numFmtId="0" fontId="2" fillId="2" borderId="0" xfId="4" applyFont="1" applyFill="1" applyAlignment="1">
      <alignment horizontal="center"/>
    </xf>
    <xf numFmtId="0" fontId="2" fillId="2" borderId="11" xfId="4" applyFont="1" applyFill="1" applyBorder="1" applyAlignment="1">
      <alignment horizontal="center"/>
    </xf>
  </cellXfs>
  <cellStyles count="5">
    <cellStyle name="Moeda" xfId="2" builtinId="4"/>
    <cellStyle name="Normal" xfId="0" builtinId="0"/>
    <cellStyle name="Normal_q-Quant Escola Barra Mansa 2" xfId="4"/>
    <cellStyle name="Porcentagem" xfId="3" builtinId="5"/>
    <cellStyle name="Separador de milhare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352985</xdr:colOff>
      <xdr:row>3</xdr:row>
      <xdr:rowOff>47624</xdr:rowOff>
    </xdr:from>
    <xdr:to>
      <xdr:col>20</xdr:col>
      <xdr:colOff>409259</xdr:colOff>
      <xdr:row>10</xdr:row>
      <xdr:rowOff>154124</xdr:rowOff>
    </xdr:to>
    <xdr:pic>
      <xdr:nvPicPr>
        <xdr:cNvPr id="2" name="Imagem 1">
          <a:extLst>
            <a:ext uri="{FF2B5EF4-FFF2-40B4-BE49-F238E27FC236}">
              <a16:creationId xmlns="" xmlns:a16="http://schemas.microsoft.com/office/drawing/2014/main" id="{2435B253-41AA-4E1D-A1F3-160DB4173365}"/>
            </a:ext>
          </a:extLst>
        </xdr:cNvPr>
        <xdr:cNvPicPr>
          <a:picLocks noChangeAspect="1"/>
        </xdr:cNvPicPr>
      </xdr:nvPicPr>
      <xdr:blipFill>
        <a:blip xmlns:r="http://schemas.openxmlformats.org/officeDocument/2006/relationships" r:embed="rId1"/>
        <a:stretch>
          <a:fillRect/>
        </a:stretch>
      </xdr:blipFill>
      <xdr:spPr>
        <a:xfrm>
          <a:off x="9668435" y="495299"/>
          <a:ext cx="1037349"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352985</xdr:colOff>
      <xdr:row>3</xdr:row>
      <xdr:rowOff>47624</xdr:rowOff>
    </xdr:from>
    <xdr:to>
      <xdr:col>20</xdr:col>
      <xdr:colOff>354911</xdr:colOff>
      <xdr:row>10</xdr:row>
      <xdr:rowOff>154124</xdr:rowOff>
    </xdr:to>
    <xdr:pic>
      <xdr:nvPicPr>
        <xdr:cNvPr id="2" name="Imagem 1">
          <a:extLst>
            <a:ext uri="{FF2B5EF4-FFF2-40B4-BE49-F238E27FC236}">
              <a16:creationId xmlns="" xmlns:a16="http://schemas.microsoft.com/office/drawing/2014/main" id="{171B1BD7-036C-4689-98DF-B25F2EB582FB}"/>
            </a:ext>
          </a:extLst>
        </xdr:cNvPr>
        <xdr:cNvPicPr>
          <a:picLocks noChangeAspect="1"/>
        </xdr:cNvPicPr>
      </xdr:nvPicPr>
      <xdr:blipFill>
        <a:blip xmlns:r="http://schemas.openxmlformats.org/officeDocument/2006/relationships" r:embed="rId1"/>
        <a:stretch>
          <a:fillRect/>
        </a:stretch>
      </xdr:blipFill>
      <xdr:spPr>
        <a:xfrm>
          <a:off x="9935135" y="495299"/>
          <a:ext cx="1030626" cy="14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352985</xdr:colOff>
      <xdr:row>3</xdr:row>
      <xdr:rowOff>47624</xdr:rowOff>
    </xdr:from>
    <xdr:to>
      <xdr:col>20</xdr:col>
      <xdr:colOff>354911</xdr:colOff>
      <xdr:row>10</xdr:row>
      <xdr:rowOff>154124</xdr:rowOff>
    </xdr:to>
    <xdr:pic>
      <xdr:nvPicPr>
        <xdr:cNvPr id="2" name="Imagem 1">
          <a:extLst>
            <a:ext uri="{FF2B5EF4-FFF2-40B4-BE49-F238E27FC236}">
              <a16:creationId xmlns="" xmlns:a16="http://schemas.microsoft.com/office/drawing/2014/main" id="{CA46B16A-B0E2-4150-9D98-CA20C521998B}"/>
            </a:ext>
          </a:extLst>
        </xdr:cNvPr>
        <xdr:cNvPicPr>
          <a:picLocks noChangeAspect="1"/>
        </xdr:cNvPicPr>
      </xdr:nvPicPr>
      <xdr:blipFill>
        <a:blip xmlns:r="http://schemas.openxmlformats.org/officeDocument/2006/relationships" r:embed="rId1"/>
        <a:stretch>
          <a:fillRect/>
        </a:stretch>
      </xdr:blipFill>
      <xdr:spPr>
        <a:xfrm>
          <a:off x="10049435" y="876299"/>
          <a:ext cx="1030626" cy="1440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Planilha1"/>
  <dimension ref="A1:Y194"/>
  <sheetViews>
    <sheetView showGridLines="0" tabSelected="1" view="pageBreakPreview" zoomScaleNormal="85" zoomScaleSheetLayoutView="100" workbookViewId="0">
      <selection activeCell="N179" sqref="N179:O182"/>
    </sheetView>
  </sheetViews>
  <sheetFormatPr defaultRowHeight="15"/>
  <cols>
    <col min="1" max="1" width="7.7109375" style="1" customWidth="1"/>
    <col min="2" max="3" width="8.7109375" style="1" customWidth="1"/>
    <col min="4" max="4" width="7" style="1" customWidth="1"/>
    <col min="5" max="5" width="2.42578125" style="1" customWidth="1"/>
    <col min="6" max="7" width="7.7109375" style="1" customWidth="1"/>
    <col min="8" max="8" width="13.28515625" style="1" customWidth="1"/>
    <col min="9" max="10" width="7.7109375" style="1" customWidth="1"/>
    <col min="11" max="11" width="8.140625" style="1" customWidth="1"/>
    <col min="12" max="12" width="5.42578125" style="1" customWidth="1"/>
    <col min="13" max="13" width="6" style="1" customWidth="1"/>
    <col min="14" max="14" width="7.7109375" style="1" customWidth="1"/>
    <col min="15" max="15" width="9" style="1" customWidth="1"/>
    <col min="16" max="16" width="10.42578125" style="1" customWidth="1"/>
    <col min="17" max="17" width="9.28515625" style="1" customWidth="1"/>
    <col min="18" max="18" width="6.85546875" style="1" customWidth="1"/>
    <col min="19" max="19" width="5.42578125" style="1" customWidth="1"/>
    <col min="20" max="20" width="9.28515625" style="1" customWidth="1"/>
    <col min="21" max="21" width="14" style="1" customWidth="1"/>
    <col min="22" max="16384" width="9.140625" style="1"/>
  </cols>
  <sheetData>
    <row r="1" spans="1:25" ht="15" customHeight="1">
      <c r="A1" s="137" t="s">
        <v>0</v>
      </c>
      <c r="B1" s="138"/>
      <c r="C1" s="138"/>
      <c r="D1" s="138"/>
      <c r="E1" s="138"/>
      <c r="F1" s="138"/>
      <c r="G1" s="138"/>
      <c r="H1" s="138"/>
      <c r="I1" s="138"/>
      <c r="J1" s="138"/>
      <c r="K1" s="138"/>
      <c r="L1" s="138"/>
      <c r="M1" s="138"/>
      <c r="N1" s="138"/>
      <c r="O1" s="138"/>
      <c r="P1" s="138"/>
      <c r="Q1" s="138"/>
      <c r="R1" s="138"/>
      <c r="S1" s="138"/>
      <c r="T1" s="138"/>
      <c r="U1" s="139"/>
    </row>
    <row r="2" spans="1:25" ht="15" customHeight="1" thickBot="1">
      <c r="A2" s="140"/>
      <c r="B2" s="141"/>
      <c r="C2" s="141"/>
      <c r="D2" s="141"/>
      <c r="E2" s="141"/>
      <c r="F2" s="141"/>
      <c r="G2" s="141"/>
      <c r="H2" s="141"/>
      <c r="I2" s="141"/>
      <c r="J2" s="141"/>
      <c r="K2" s="141"/>
      <c r="L2" s="141"/>
      <c r="M2" s="141"/>
      <c r="N2" s="141"/>
      <c r="O2" s="141"/>
      <c r="P2" s="141"/>
      <c r="Q2" s="141"/>
      <c r="R2" s="141"/>
      <c r="S2" s="141"/>
      <c r="T2" s="141"/>
      <c r="U2" s="142"/>
    </row>
    <row r="3" spans="1:25" ht="5.25" customHeight="1" thickBot="1">
      <c r="A3" s="143"/>
      <c r="B3" s="144"/>
      <c r="C3" s="144"/>
      <c r="D3" s="144"/>
      <c r="E3" s="144"/>
      <c r="F3" s="144"/>
      <c r="G3" s="144"/>
      <c r="H3" s="144"/>
      <c r="I3" s="144"/>
      <c r="J3" s="144"/>
      <c r="K3" s="144"/>
      <c r="L3" s="144"/>
      <c r="M3" s="144"/>
      <c r="N3" s="144"/>
      <c r="O3" s="144"/>
      <c r="P3" s="144"/>
      <c r="Q3" s="144"/>
      <c r="R3" s="144"/>
      <c r="S3" s="144"/>
      <c r="T3" s="144"/>
      <c r="U3" s="145"/>
    </row>
    <row r="4" spans="1:25" ht="15" customHeight="1">
      <c r="A4" s="146"/>
      <c r="B4" s="149"/>
      <c r="C4" s="149"/>
      <c r="D4" s="149"/>
      <c r="E4" s="149"/>
      <c r="F4" s="149"/>
      <c r="G4" s="149"/>
      <c r="H4" s="149"/>
      <c r="I4" s="149"/>
      <c r="J4" s="149"/>
      <c r="K4" s="149"/>
      <c r="L4" s="149"/>
      <c r="M4" s="149"/>
      <c r="N4" s="149"/>
      <c r="O4" s="149"/>
      <c r="P4" s="149"/>
      <c r="Q4" s="149"/>
      <c r="R4" s="149"/>
      <c r="S4" s="150"/>
      <c r="T4" s="150"/>
      <c r="U4" s="151"/>
    </row>
    <row r="5" spans="1:25" ht="15" customHeight="1">
      <c r="A5" s="147"/>
      <c r="B5" s="156" t="s">
        <v>1</v>
      </c>
      <c r="C5" s="156"/>
      <c r="D5" s="156"/>
      <c r="E5" s="156"/>
      <c r="F5" s="156"/>
      <c r="G5" s="156"/>
      <c r="H5" s="156"/>
      <c r="I5" s="156"/>
      <c r="J5" s="156"/>
      <c r="K5" s="156"/>
      <c r="L5" s="156"/>
      <c r="M5" s="156"/>
      <c r="N5" s="156"/>
      <c r="O5" s="157" t="s">
        <v>2</v>
      </c>
      <c r="P5" s="157"/>
      <c r="Q5" s="157"/>
      <c r="R5" s="157"/>
      <c r="S5" s="152"/>
      <c r="T5" s="152"/>
      <c r="U5" s="153"/>
    </row>
    <row r="6" spans="1:25" ht="15" customHeight="1">
      <c r="A6" s="147"/>
      <c r="B6" s="156" t="s">
        <v>3</v>
      </c>
      <c r="C6" s="156"/>
      <c r="D6" s="156"/>
      <c r="E6" s="156"/>
      <c r="F6" s="156"/>
      <c r="G6" s="156"/>
      <c r="H6" s="156"/>
      <c r="I6" s="156"/>
      <c r="J6" s="156"/>
      <c r="K6" s="156"/>
      <c r="L6" s="156"/>
      <c r="M6" s="156"/>
      <c r="N6" s="156"/>
      <c r="O6" s="157" t="s">
        <v>5</v>
      </c>
      <c r="P6" s="157"/>
      <c r="Q6" s="157"/>
      <c r="R6" s="157"/>
      <c r="S6" s="152"/>
      <c r="T6" s="152"/>
      <c r="U6" s="153"/>
    </row>
    <row r="7" spans="1:25" ht="15" customHeight="1">
      <c r="A7" s="147"/>
      <c r="B7" s="156" t="s">
        <v>4</v>
      </c>
      <c r="C7" s="156"/>
      <c r="D7" s="156"/>
      <c r="E7" s="156"/>
      <c r="F7" s="156"/>
      <c r="G7" s="156"/>
      <c r="H7" s="156"/>
      <c r="I7" s="156"/>
      <c r="J7" s="156"/>
      <c r="K7" s="156"/>
      <c r="L7" s="156"/>
      <c r="M7" s="156"/>
      <c r="N7" s="156"/>
      <c r="O7" s="157" t="s">
        <v>6</v>
      </c>
      <c r="P7" s="157"/>
      <c r="Q7" s="157"/>
      <c r="R7" s="157"/>
      <c r="S7" s="152"/>
      <c r="T7" s="152"/>
      <c r="U7" s="153"/>
    </row>
    <row r="8" spans="1:25" ht="15" customHeight="1">
      <c r="A8" s="147"/>
      <c r="B8" s="171" t="s">
        <v>408</v>
      </c>
      <c r="C8" s="171"/>
      <c r="D8" s="174">
        <f>1-($T$186/805065.27)</f>
        <v>1</v>
      </c>
      <c r="E8" s="174"/>
      <c r="F8" s="174"/>
      <c r="G8" s="174"/>
      <c r="H8" s="174"/>
      <c r="I8" s="174"/>
      <c r="J8" s="174"/>
      <c r="K8" s="174"/>
      <c r="L8" s="174"/>
      <c r="M8" s="174"/>
      <c r="N8" s="174"/>
      <c r="O8" s="166" t="s">
        <v>7</v>
      </c>
      <c r="P8" s="166"/>
      <c r="Q8" s="166"/>
      <c r="R8" s="166"/>
      <c r="S8" s="152"/>
      <c r="T8" s="152"/>
      <c r="U8" s="153"/>
    </row>
    <row r="9" spans="1:25" ht="15" customHeight="1">
      <c r="A9" s="147"/>
      <c r="B9" s="171" t="s">
        <v>406</v>
      </c>
      <c r="C9" s="171"/>
      <c r="D9" s="173" t="s">
        <v>410</v>
      </c>
      <c r="E9" s="173"/>
      <c r="F9" s="173"/>
      <c r="G9" s="173"/>
      <c r="H9" s="173"/>
      <c r="I9" s="173"/>
      <c r="J9" s="173"/>
      <c r="K9" s="173"/>
      <c r="L9" s="173"/>
      <c r="M9" s="173"/>
      <c r="N9" s="173"/>
      <c r="O9" s="173"/>
      <c r="P9" s="173"/>
      <c r="Q9" s="173"/>
      <c r="R9" s="173"/>
      <c r="S9" s="152"/>
      <c r="T9" s="152"/>
      <c r="U9" s="153"/>
    </row>
    <row r="10" spans="1:25" ht="15" customHeight="1">
      <c r="A10" s="147"/>
      <c r="B10" s="43" t="s">
        <v>407</v>
      </c>
      <c r="C10" s="172" t="s">
        <v>411</v>
      </c>
      <c r="D10" s="172"/>
      <c r="E10" s="172"/>
      <c r="F10" s="172"/>
      <c r="G10" s="172"/>
      <c r="H10" s="172"/>
      <c r="I10" s="172"/>
      <c r="J10" s="172"/>
      <c r="K10" s="172"/>
      <c r="L10" s="172"/>
      <c r="M10" s="172"/>
      <c r="N10" s="172"/>
      <c r="O10" s="172"/>
      <c r="P10" s="172"/>
      <c r="Q10" s="172"/>
      <c r="R10" s="172"/>
      <c r="S10" s="152"/>
      <c r="T10" s="152"/>
      <c r="U10" s="153"/>
    </row>
    <row r="11" spans="1:25" ht="15" customHeight="1" thickBot="1">
      <c r="A11" s="148"/>
      <c r="B11" s="158"/>
      <c r="C11" s="158"/>
      <c r="D11" s="158"/>
      <c r="E11" s="158"/>
      <c r="F11" s="158"/>
      <c r="G11" s="158"/>
      <c r="H11" s="158"/>
      <c r="I11" s="158"/>
      <c r="J11" s="158"/>
      <c r="K11" s="158"/>
      <c r="L11" s="158"/>
      <c r="M11" s="158"/>
      <c r="N11" s="158"/>
      <c r="O11" s="158"/>
      <c r="P11" s="158"/>
      <c r="Q11" s="158"/>
      <c r="R11" s="158"/>
      <c r="S11" s="154"/>
      <c r="T11" s="154"/>
      <c r="U11" s="155"/>
    </row>
    <row r="12" spans="1:25" ht="5.25" customHeight="1" thickBot="1">
      <c r="A12" s="143"/>
      <c r="B12" s="144"/>
      <c r="C12" s="144"/>
      <c r="D12" s="144"/>
      <c r="E12" s="144"/>
      <c r="F12" s="144"/>
      <c r="G12" s="144"/>
      <c r="H12" s="144"/>
      <c r="I12" s="144"/>
      <c r="J12" s="144"/>
      <c r="K12" s="144"/>
      <c r="L12" s="144"/>
      <c r="M12" s="144"/>
      <c r="N12" s="144"/>
      <c r="O12" s="144"/>
      <c r="P12" s="144"/>
      <c r="Q12" s="144"/>
      <c r="R12" s="144"/>
      <c r="S12" s="144"/>
      <c r="T12" s="144"/>
      <c r="U12" s="145"/>
    </row>
    <row r="13" spans="1:25" s="4" customFormat="1" ht="60" customHeight="1" thickBot="1">
      <c r="A13" s="2" t="s">
        <v>8</v>
      </c>
      <c r="B13" s="159" t="s">
        <v>9</v>
      </c>
      <c r="C13" s="160"/>
      <c r="D13" s="159" t="s">
        <v>10</v>
      </c>
      <c r="E13" s="160"/>
      <c r="F13" s="159" t="s">
        <v>11</v>
      </c>
      <c r="G13" s="161"/>
      <c r="H13" s="161"/>
      <c r="I13" s="161"/>
      <c r="J13" s="160"/>
      <c r="K13" s="3" t="s">
        <v>12</v>
      </c>
      <c r="L13" s="162" t="s">
        <v>13</v>
      </c>
      <c r="M13" s="163"/>
      <c r="N13" s="164" t="s">
        <v>14</v>
      </c>
      <c r="O13" s="165"/>
      <c r="P13" s="164" t="s">
        <v>15</v>
      </c>
      <c r="Q13" s="165"/>
      <c r="R13" s="162" t="s">
        <v>16</v>
      </c>
      <c r="S13" s="163"/>
      <c r="T13" s="164" t="s">
        <v>17</v>
      </c>
      <c r="U13" s="51"/>
      <c r="X13" s="50" t="s">
        <v>409</v>
      </c>
      <c r="Y13" s="51"/>
    </row>
    <row r="14" spans="1:25" s="4" customFormat="1" ht="17.25" thickBot="1">
      <c r="A14" s="111" t="s">
        <v>18</v>
      </c>
      <c r="B14" s="112"/>
      <c r="C14" s="112"/>
      <c r="D14" s="112"/>
      <c r="E14" s="112"/>
      <c r="F14" s="112"/>
      <c r="G14" s="112"/>
      <c r="H14" s="112"/>
      <c r="I14" s="112"/>
      <c r="J14" s="112"/>
      <c r="K14" s="112"/>
      <c r="L14" s="112"/>
      <c r="M14" s="112"/>
      <c r="N14" s="112"/>
      <c r="O14" s="112"/>
      <c r="P14" s="112"/>
      <c r="Q14" s="112"/>
      <c r="R14" s="112"/>
      <c r="S14" s="112"/>
      <c r="T14" s="112"/>
      <c r="U14" s="113"/>
      <c r="X14" s="52"/>
      <c r="Y14" s="53"/>
    </row>
    <row r="15" spans="1:25" ht="16.5" customHeight="1" thickBot="1">
      <c r="A15" s="5" t="s">
        <v>19</v>
      </c>
      <c r="B15" s="103" t="s">
        <v>20</v>
      </c>
      <c r="C15" s="103"/>
      <c r="D15" s="103"/>
      <c r="E15" s="103"/>
      <c r="F15" s="103"/>
      <c r="G15" s="103"/>
      <c r="H15" s="103"/>
      <c r="I15" s="103"/>
      <c r="J15" s="103"/>
      <c r="K15" s="103"/>
      <c r="L15" s="103"/>
      <c r="M15" s="103"/>
      <c r="N15" s="103"/>
      <c r="O15" s="103"/>
      <c r="P15" s="108">
        <f>SUM(P16:Q32)</f>
        <v>0</v>
      </c>
      <c r="Q15" s="109"/>
      <c r="R15" s="106"/>
      <c r="S15" s="106"/>
      <c r="T15" s="108">
        <f>SUM(T16:U32)</f>
        <v>0</v>
      </c>
      <c r="U15" s="109"/>
      <c r="X15" s="54"/>
      <c r="Y15" s="55"/>
    </row>
    <row r="16" spans="1:25" ht="90" customHeight="1">
      <c r="A16" s="6" t="s">
        <v>21</v>
      </c>
      <c r="B16" s="94" t="s">
        <v>22</v>
      </c>
      <c r="C16" s="94"/>
      <c r="D16" s="95" t="s">
        <v>23</v>
      </c>
      <c r="E16" s="96"/>
      <c r="F16" s="97" t="s">
        <v>24</v>
      </c>
      <c r="G16" s="97"/>
      <c r="H16" s="97"/>
      <c r="I16" s="97"/>
      <c r="J16" s="97"/>
      <c r="K16" s="7" t="s">
        <v>25</v>
      </c>
      <c r="L16" s="98">
        <v>2.6</v>
      </c>
      <c r="M16" s="99"/>
      <c r="N16" s="100"/>
      <c r="O16" s="101"/>
      <c r="P16" s="102">
        <f>TRUNC(L16*N16,2)</f>
        <v>0</v>
      </c>
      <c r="Q16" s="102"/>
      <c r="R16" s="92">
        <v>0.27669999999999995</v>
      </c>
      <c r="S16" s="92"/>
      <c r="T16" s="93">
        <f>TRUNC(P16*(1+R16),2)</f>
        <v>0</v>
      </c>
      <c r="U16" s="65"/>
      <c r="X16" s="62">
        <v>242.08</v>
      </c>
      <c r="Y16" s="63"/>
    </row>
    <row r="17" spans="1:25" ht="105" customHeight="1">
      <c r="A17" s="6" t="s">
        <v>26</v>
      </c>
      <c r="B17" s="94" t="s">
        <v>27</v>
      </c>
      <c r="C17" s="94"/>
      <c r="D17" s="95" t="s">
        <v>23</v>
      </c>
      <c r="E17" s="96"/>
      <c r="F17" s="97" t="s">
        <v>28</v>
      </c>
      <c r="G17" s="97"/>
      <c r="H17" s="97"/>
      <c r="I17" s="97"/>
      <c r="J17" s="97"/>
      <c r="K17" s="7" t="s">
        <v>25</v>
      </c>
      <c r="L17" s="98">
        <v>381.45</v>
      </c>
      <c r="M17" s="99"/>
      <c r="N17" s="100"/>
      <c r="O17" s="101"/>
      <c r="P17" s="102">
        <f t="shared" ref="P17:P32" si="0">TRUNC(L17*N17,2)</f>
        <v>0</v>
      </c>
      <c r="Q17" s="102"/>
      <c r="R17" s="92">
        <v>0.27669999999999995</v>
      </c>
      <c r="S17" s="92"/>
      <c r="T17" s="93">
        <f t="shared" ref="T17:T32" si="1">TRUNC(P17*(1+R17),2)</f>
        <v>0</v>
      </c>
      <c r="U17" s="65"/>
      <c r="X17" s="64">
        <v>28.76</v>
      </c>
      <c r="Y17" s="65"/>
    </row>
    <row r="18" spans="1:25" ht="150" customHeight="1">
      <c r="A18" s="6" t="s">
        <v>29</v>
      </c>
      <c r="B18" s="94" t="s">
        <v>30</v>
      </c>
      <c r="C18" s="94"/>
      <c r="D18" s="95" t="s">
        <v>23</v>
      </c>
      <c r="E18" s="96"/>
      <c r="F18" s="97" t="s">
        <v>31</v>
      </c>
      <c r="G18" s="97"/>
      <c r="H18" s="97"/>
      <c r="I18" s="97"/>
      <c r="J18" s="97"/>
      <c r="K18" s="7" t="s">
        <v>25</v>
      </c>
      <c r="L18" s="98">
        <v>15</v>
      </c>
      <c r="M18" s="99"/>
      <c r="N18" s="100"/>
      <c r="O18" s="101"/>
      <c r="P18" s="102">
        <f t="shared" si="0"/>
        <v>0</v>
      </c>
      <c r="Q18" s="102"/>
      <c r="R18" s="92">
        <v>0.27669999999999995</v>
      </c>
      <c r="S18" s="92"/>
      <c r="T18" s="93">
        <f t="shared" si="1"/>
        <v>0</v>
      </c>
      <c r="U18" s="65"/>
      <c r="X18" s="64">
        <v>460.32</v>
      </c>
      <c r="Y18" s="65"/>
    </row>
    <row r="19" spans="1:25" ht="105" customHeight="1">
      <c r="A19" s="6" t="s">
        <v>32</v>
      </c>
      <c r="B19" s="94" t="s">
        <v>33</v>
      </c>
      <c r="C19" s="94"/>
      <c r="D19" s="95" t="s">
        <v>23</v>
      </c>
      <c r="E19" s="96"/>
      <c r="F19" s="97" t="s">
        <v>34</v>
      </c>
      <c r="G19" s="97"/>
      <c r="H19" s="97"/>
      <c r="I19" s="97"/>
      <c r="J19" s="97"/>
      <c r="K19" s="7" t="s">
        <v>35</v>
      </c>
      <c r="L19" s="98">
        <v>1</v>
      </c>
      <c r="M19" s="99"/>
      <c r="N19" s="100"/>
      <c r="O19" s="101"/>
      <c r="P19" s="102">
        <f t="shared" si="0"/>
        <v>0</v>
      </c>
      <c r="Q19" s="102"/>
      <c r="R19" s="92">
        <v>0.27669999999999995</v>
      </c>
      <c r="S19" s="92"/>
      <c r="T19" s="93">
        <f t="shared" si="1"/>
        <v>0</v>
      </c>
      <c r="U19" s="65"/>
      <c r="X19" s="64">
        <v>4315.01</v>
      </c>
      <c r="Y19" s="65"/>
    </row>
    <row r="20" spans="1:25" ht="45" customHeight="1">
      <c r="A20" s="6" t="s">
        <v>36</v>
      </c>
      <c r="B20" s="94" t="s">
        <v>37</v>
      </c>
      <c r="C20" s="94"/>
      <c r="D20" s="95" t="s">
        <v>23</v>
      </c>
      <c r="E20" s="96"/>
      <c r="F20" s="97" t="s">
        <v>38</v>
      </c>
      <c r="G20" s="97"/>
      <c r="H20" s="97"/>
      <c r="I20" s="97"/>
      <c r="J20" s="97"/>
      <c r="K20" s="7" t="s">
        <v>35</v>
      </c>
      <c r="L20" s="98">
        <v>10</v>
      </c>
      <c r="M20" s="99"/>
      <c r="N20" s="100"/>
      <c r="O20" s="101"/>
      <c r="P20" s="102">
        <f t="shared" si="0"/>
        <v>0</v>
      </c>
      <c r="Q20" s="102"/>
      <c r="R20" s="92">
        <v>0.27669999999999995</v>
      </c>
      <c r="S20" s="92"/>
      <c r="T20" s="93">
        <f t="shared" si="1"/>
        <v>0</v>
      </c>
      <c r="U20" s="65"/>
      <c r="X20" s="64">
        <v>115.36</v>
      </c>
      <c r="Y20" s="65"/>
    </row>
    <row r="21" spans="1:25" ht="105" customHeight="1">
      <c r="A21" s="6" t="s">
        <v>39</v>
      </c>
      <c r="B21" s="94" t="s">
        <v>40</v>
      </c>
      <c r="C21" s="94"/>
      <c r="D21" s="95" t="s">
        <v>23</v>
      </c>
      <c r="E21" s="96"/>
      <c r="F21" s="97" t="s">
        <v>41</v>
      </c>
      <c r="G21" s="97"/>
      <c r="H21" s="97"/>
      <c r="I21" s="97"/>
      <c r="J21" s="97"/>
      <c r="K21" s="7" t="s">
        <v>25</v>
      </c>
      <c r="L21" s="98">
        <v>25.74</v>
      </c>
      <c r="M21" s="99"/>
      <c r="N21" s="100"/>
      <c r="O21" s="101"/>
      <c r="P21" s="102">
        <f t="shared" si="0"/>
        <v>0</v>
      </c>
      <c r="Q21" s="102"/>
      <c r="R21" s="92">
        <v>0.27669999999999995</v>
      </c>
      <c r="S21" s="92"/>
      <c r="T21" s="93">
        <f t="shared" si="1"/>
        <v>0</v>
      </c>
      <c r="U21" s="65"/>
      <c r="X21" s="64">
        <v>62.6</v>
      </c>
      <c r="Y21" s="65"/>
    </row>
    <row r="22" spans="1:25" ht="165" customHeight="1">
      <c r="A22" s="6" t="s">
        <v>42</v>
      </c>
      <c r="B22" s="94" t="s">
        <v>43</v>
      </c>
      <c r="C22" s="94"/>
      <c r="D22" s="95" t="s">
        <v>23</v>
      </c>
      <c r="E22" s="96"/>
      <c r="F22" s="97" t="s">
        <v>44</v>
      </c>
      <c r="G22" s="97"/>
      <c r="H22" s="97"/>
      <c r="I22" s="97"/>
      <c r="J22" s="97"/>
      <c r="K22" s="7" t="s">
        <v>45</v>
      </c>
      <c r="L22" s="98">
        <v>38.82</v>
      </c>
      <c r="M22" s="99"/>
      <c r="N22" s="100"/>
      <c r="O22" s="101"/>
      <c r="P22" s="102">
        <f t="shared" si="0"/>
        <v>0</v>
      </c>
      <c r="Q22" s="102"/>
      <c r="R22" s="92">
        <v>0.27669999999999995</v>
      </c>
      <c r="S22" s="92"/>
      <c r="T22" s="93">
        <f t="shared" si="1"/>
        <v>0</v>
      </c>
      <c r="U22" s="65"/>
      <c r="X22" s="64">
        <v>14.23</v>
      </c>
      <c r="Y22" s="65"/>
    </row>
    <row r="23" spans="1:25" ht="150" customHeight="1">
      <c r="A23" s="6" t="s">
        <v>46</v>
      </c>
      <c r="B23" s="94" t="s">
        <v>47</v>
      </c>
      <c r="C23" s="94"/>
      <c r="D23" s="95" t="s">
        <v>23</v>
      </c>
      <c r="E23" s="96"/>
      <c r="F23" s="97" t="s">
        <v>48</v>
      </c>
      <c r="G23" s="97"/>
      <c r="H23" s="97"/>
      <c r="I23" s="97"/>
      <c r="J23" s="97"/>
      <c r="K23" s="7" t="s">
        <v>45</v>
      </c>
      <c r="L23" s="98">
        <v>39.450000000000003</v>
      </c>
      <c r="M23" s="99"/>
      <c r="N23" s="100"/>
      <c r="O23" s="101"/>
      <c r="P23" s="102">
        <f t="shared" si="0"/>
        <v>0</v>
      </c>
      <c r="Q23" s="102"/>
      <c r="R23" s="92">
        <v>0.27669999999999995</v>
      </c>
      <c r="S23" s="92"/>
      <c r="T23" s="93">
        <f t="shared" si="1"/>
        <v>0</v>
      </c>
      <c r="U23" s="65"/>
      <c r="X23" s="64">
        <v>12.54</v>
      </c>
      <c r="Y23" s="65"/>
    </row>
    <row r="24" spans="1:25" ht="90" customHeight="1">
      <c r="A24" s="6" t="s">
        <v>49</v>
      </c>
      <c r="B24" s="94" t="s">
        <v>50</v>
      </c>
      <c r="C24" s="94"/>
      <c r="D24" s="95" t="s">
        <v>23</v>
      </c>
      <c r="E24" s="96"/>
      <c r="F24" s="97" t="s">
        <v>51</v>
      </c>
      <c r="G24" s="97"/>
      <c r="H24" s="97"/>
      <c r="I24" s="97"/>
      <c r="J24" s="97"/>
      <c r="K24" s="7" t="s">
        <v>52</v>
      </c>
      <c r="L24" s="98">
        <v>0.96</v>
      </c>
      <c r="M24" s="99"/>
      <c r="N24" s="100"/>
      <c r="O24" s="101"/>
      <c r="P24" s="102">
        <f t="shared" si="0"/>
        <v>0</v>
      </c>
      <c r="Q24" s="102"/>
      <c r="R24" s="92">
        <v>0.27669999999999995</v>
      </c>
      <c r="S24" s="92"/>
      <c r="T24" s="93">
        <f t="shared" si="1"/>
        <v>0</v>
      </c>
      <c r="U24" s="65"/>
      <c r="X24" s="64">
        <v>396.04</v>
      </c>
      <c r="Y24" s="65"/>
    </row>
    <row r="25" spans="1:25" ht="60" customHeight="1">
      <c r="A25" s="6" t="s">
        <v>53</v>
      </c>
      <c r="B25" s="94" t="s">
        <v>54</v>
      </c>
      <c r="C25" s="94"/>
      <c r="D25" s="95" t="s">
        <v>23</v>
      </c>
      <c r="E25" s="96"/>
      <c r="F25" s="97" t="s">
        <v>55</v>
      </c>
      <c r="G25" s="97"/>
      <c r="H25" s="97"/>
      <c r="I25" s="97"/>
      <c r="J25" s="97"/>
      <c r="K25" s="7" t="s">
        <v>25</v>
      </c>
      <c r="L25" s="98">
        <v>2.68</v>
      </c>
      <c r="M25" s="99"/>
      <c r="N25" s="100"/>
      <c r="O25" s="101"/>
      <c r="P25" s="102">
        <f t="shared" si="0"/>
        <v>0</v>
      </c>
      <c r="Q25" s="102"/>
      <c r="R25" s="92">
        <v>0.27669999999999995</v>
      </c>
      <c r="S25" s="92"/>
      <c r="T25" s="93">
        <f t="shared" si="1"/>
        <v>0</v>
      </c>
      <c r="U25" s="65"/>
      <c r="X25" s="64">
        <v>21.34</v>
      </c>
      <c r="Y25" s="65"/>
    </row>
    <row r="26" spans="1:25" ht="105" customHeight="1">
      <c r="A26" s="6" t="s">
        <v>56</v>
      </c>
      <c r="B26" s="94" t="s">
        <v>57</v>
      </c>
      <c r="C26" s="94"/>
      <c r="D26" s="95" t="s">
        <v>23</v>
      </c>
      <c r="E26" s="96"/>
      <c r="F26" s="97" t="s">
        <v>58</v>
      </c>
      <c r="G26" s="97"/>
      <c r="H26" s="97"/>
      <c r="I26" s="97"/>
      <c r="J26" s="97"/>
      <c r="K26" s="7" t="s">
        <v>25</v>
      </c>
      <c r="L26" s="98">
        <v>20.130000000000003</v>
      </c>
      <c r="M26" s="99"/>
      <c r="N26" s="100"/>
      <c r="O26" s="101"/>
      <c r="P26" s="102">
        <f t="shared" si="0"/>
        <v>0</v>
      </c>
      <c r="Q26" s="102"/>
      <c r="R26" s="92">
        <v>0.27669999999999995</v>
      </c>
      <c r="S26" s="92"/>
      <c r="T26" s="93">
        <f t="shared" si="1"/>
        <v>0</v>
      </c>
      <c r="U26" s="65"/>
      <c r="X26" s="64">
        <v>57.03</v>
      </c>
      <c r="Y26" s="65"/>
    </row>
    <row r="27" spans="1:25" ht="60" customHeight="1">
      <c r="A27" s="6" t="s">
        <v>59</v>
      </c>
      <c r="B27" s="94" t="s">
        <v>60</v>
      </c>
      <c r="C27" s="94"/>
      <c r="D27" s="95" t="s">
        <v>23</v>
      </c>
      <c r="E27" s="96"/>
      <c r="F27" s="97" t="s">
        <v>61</v>
      </c>
      <c r="G27" s="97"/>
      <c r="H27" s="97"/>
      <c r="I27" s="97"/>
      <c r="J27" s="97"/>
      <c r="K27" s="7" t="s">
        <v>25</v>
      </c>
      <c r="L27" s="98">
        <v>30.55</v>
      </c>
      <c r="M27" s="99"/>
      <c r="N27" s="100"/>
      <c r="O27" s="101"/>
      <c r="P27" s="102">
        <f t="shared" si="0"/>
        <v>0</v>
      </c>
      <c r="Q27" s="102"/>
      <c r="R27" s="92">
        <v>0.27669999999999995</v>
      </c>
      <c r="S27" s="92"/>
      <c r="T27" s="93">
        <f t="shared" si="1"/>
        <v>0</v>
      </c>
      <c r="U27" s="65"/>
      <c r="X27" s="64">
        <v>30.17</v>
      </c>
      <c r="Y27" s="65"/>
    </row>
    <row r="28" spans="1:25" ht="150" customHeight="1">
      <c r="A28" s="6" t="s">
        <v>62</v>
      </c>
      <c r="B28" s="94" t="s">
        <v>63</v>
      </c>
      <c r="C28" s="94"/>
      <c r="D28" s="95" t="s">
        <v>23</v>
      </c>
      <c r="E28" s="96"/>
      <c r="F28" s="97" t="s">
        <v>64</v>
      </c>
      <c r="G28" s="97"/>
      <c r="H28" s="97"/>
      <c r="I28" s="97"/>
      <c r="J28" s="97"/>
      <c r="K28" s="7" t="s">
        <v>25</v>
      </c>
      <c r="L28" s="98">
        <v>30.55</v>
      </c>
      <c r="M28" s="99"/>
      <c r="N28" s="100"/>
      <c r="O28" s="101"/>
      <c r="P28" s="102">
        <f t="shared" si="0"/>
        <v>0</v>
      </c>
      <c r="Q28" s="102"/>
      <c r="R28" s="92">
        <v>0.27669999999999995</v>
      </c>
      <c r="S28" s="92"/>
      <c r="T28" s="93">
        <f t="shared" si="1"/>
        <v>0</v>
      </c>
      <c r="U28" s="65"/>
      <c r="X28" s="64">
        <v>30.4</v>
      </c>
      <c r="Y28" s="65"/>
    </row>
    <row r="29" spans="1:25" ht="90" customHeight="1">
      <c r="A29" s="6" t="s">
        <v>65</v>
      </c>
      <c r="B29" s="94" t="s">
        <v>66</v>
      </c>
      <c r="C29" s="94"/>
      <c r="D29" s="95" t="s">
        <v>23</v>
      </c>
      <c r="E29" s="96"/>
      <c r="F29" s="97" t="s">
        <v>67</v>
      </c>
      <c r="G29" s="97"/>
      <c r="H29" s="97"/>
      <c r="I29" s="97"/>
      <c r="J29" s="97"/>
      <c r="K29" s="7" t="s">
        <v>25</v>
      </c>
      <c r="L29" s="98">
        <v>5.25</v>
      </c>
      <c r="M29" s="99"/>
      <c r="N29" s="100"/>
      <c r="O29" s="101"/>
      <c r="P29" s="102">
        <f t="shared" si="0"/>
        <v>0</v>
      </c>
      <c r="Q29" s="102"/>
      <c r="R29" s="92">
        <v>0.27669999999999995</v>
      </c>
      <c r="S29" s="92"/>
      <c r="T29" s="93">
        <f t="shared" si="1"/>
        <v>0</v>
      </c>
      <c r="U29" s="65"/>
      <c r="X29" s="64">
        <v>1764.96</v>
      </c>
      <c r="Y29" s="65"/>
    </row>
    <row r="30" spans="1:25" ht="195" customHeight="1">
      <c r="A30" s="6" t="s">
        <v>68</v>
      </c>
      <c r="B30" s="94" t="s">
        <v>69</v>
      </c>
      <c r="C30" s="94"/>
      <c r="D30" s="95" t="s">
        <v>23</v>
      </c>
      <c r="E30" s="96"/>
      <c r="F30" s="97" t="s">
        <v>70</v>
      </c>
      <c r="G30" s="97"/>
      <c r="H30" s="97"/>
      <c r="I30" s="97"/>
      <c r="J30" s="97"/>
      <c r="K30" s="7" t="s">
        <v>35</v>
      </c>
      <c r="L30" s="98">
        <v>5</v>
      </c>
      <c r="M30" s="99"/>
      <c r="N30" s="100"/>
      <c r="O30" s="101"/>
      <c r="P30" s="102">
        <f t="shared" si="0"/>
        <v>0</v>
      </c>
      <c r="Q30" s="102"/>
      <c r="R30" s="92">
        <v>0.27669999999999995</v>
      </c>
      <c r="S30" s="92"/>
      <c r="T30" s="93">
        <f t="shared" si="1"/>
        <v>0</v>
      </c>
      <c r="U30" s="65"/>
      <c r="X30" s="64">
        <v>115</v>
      </c>
      <c r="Y30" s="65"/>
    </row>
    <row r="31" spans="1:25" ht="60" customHeight="1">
      <c r="A31" s="6" t="s">
        <v>71</v>
      </c>
      <c r="B31" s="94" t="s">
        <v>72</v>
      </c>
      <c r="C31" s="94"/>
      <c r="D31" s="95" t="s">
        <v>23</v>
      </c>
      <c r="E31" s="96"/>
      <c r="F31" s="97" t="s">
        <v>73</v>
      </c>
      <c r="G31" s="97"/>
      <c r="H31" s="97"/>
      <c r="I31" s="97"/>
      <c r="J31" s="97"/>
      <c r="K31" s="7" t="s">
        <v>35</v>
      </c>
      <c r="L31" s="98">
        <v>1</v>
      </c>
      <c r="M31" s="99"/>
      <c r="N31" s="100"/>
      <c r="O31" s="101"/>
      <c r="P31" s="102">
        <f t="shared" si="0"/>
        <v>0</v>
      </c>
      <c r="Q31" s="102"/>
      <c r="R31" s="92">
        <v>0.27669999999999995</v>
      </c>
      <c r="S31" s="92"/>
      <c r="T31" s="93">
        <f t="shared" si="1"/>
        <v>0</v>
      </c>
      <c r="U31" s="65"/>
      <c r="X31" s="64">
        <v>526.84</v>
      </c>
      <c r="Y31" s="65"/>
    </row>
    <row r="32" spans="1:25" ht="60" customHeight="1" thickBot="1">
      <c r="A32" s="6" t="s">
        <v>74</v>
      </c>
      <c r="B32" s="94" t="s">
        <v>75</v>
      </c>
      <c r="C32" s="94"/>
      <c r="D32" s="95" t="s">
        <v>23</v>
      </c>
      <c r="E32" s="96"/>
      <c r="F32" s="97" t="s">
        <v>76</v>
      </c>
      <c r="G32" s="97"/>
      <c r="H32" s="97"/>
      <c r="I32" s="97"/>
      <c r="J32" s="97"/>
      <c r="K32" s="7" t="s">
        <v>77</v>
      </c>
      <c r="L32" s="98">
        <v>366.8</v>
      </c>
      <c r="M32" s="99"/>
      <c r="N32" s="135"/>
      <c r="O32" s="136"/>
      <c r="P32" s="102">
        <f t="shared" si="0"/>
        <v>0</v>
      </c>
      <c r="Q32" s="102"/>
      <c r="R32" s="92">
        <v>0.27669999999999995</v>
      </c>
      <c r="S32" s="92"/>
      <c r="T32" s="93">
        <f t="shared" si="1"/>
        <v>0</v>
      </c>
      <c r="U32" s="65"/>
      <c r="X32" s="68">
        <v>6.14</v>
      </c>
      <c r="Y32" s="69"/>
    </row>
    <row r="33" spans="1:25" ht="5.25" customHeight="1" thickBot="1">
      <c r="A33" s="8"/>
      <c r="B33" s="9"/>
      <c r="C33" s="9"/>
      <c r="D33" s="9"/>
      <c r="E33" s="9"/>
      <c r="F33" s="9"/>
      <c r="G33" s="9"/>
      <c r="H33" s="9"/>
      <c r="I33" s="9"/>
      <c r="J33" s="9"/>
      <c r="K33" s="9"/>
      <c r="L33" s="9"/>
      <c r="M33" s="9"/>
      <c r="N33" s="9"/>
      <c r="O33" s="9"/>
      <c r="P33" s="9"/>
      <c r="Q33" s="9"/>
      <c r="R33" s="9"/>
      <c r="S33" s="9"/>
      <c r="T33" s="9"/>
      <c r="U33" s="10"/>
      <c r="X33" s="56" t="s">
        <v>353</v>
      </c>
      <c r="Y33" s="57"/>
    </row>
    <row r="34" spans="1:25" ht="15" customHeight="1" thickBot="1">
      <c r="A34" s="85" t="s">
        <v>78</v>
      </c>
      <c r="B34" s="86"/>
      <c r="C34" s="86"/>
      <c r="D34" s="86"/>
      <c r="E34" s="86"/>
      <c r="F34" s="86"/>
      <c r="G34" s="86"/>
      <c r="H34" s="86"/>
      <c r="I34" s="86"/>
      <c r="J34" s="86"/>
      <c r="K34" s="86"/>
      <c r="L34" s="86"/>
      <c r="M34" s="86"/>
      <c r="N34" s="86"/>
      <c r="O34" s="87"/>
      <c r="P34" s="88">
        <f>P15</f>
        <v>0</v>
      </c>
      <c r="Q34" s="110"/>
      <c r="R34" s="90">
        <v>0.27669999999999995</v>
      </c>
      <c r="S34" s="91"/>
      <c r="T34" s="88">
        <f>T15</f>
        <v>0</v>
      </c>
      <c r="U34" s="110"/>
      <c r="X34" s="58"/>
      <c r="Y34" s="59"/>
    </row>
    <row r="35" spans="1:25" s="4" customFormat="1" ht="17.25" thickBot="1">
      <c r="A35" s="111" t="s">
        <v>79</v>
      </c>
      <c r="B35" s="112"/>
      <c r="C35" s="112"/>
      <c r="D35" s="112"/>
      <c r="E35" s="112"/>
      <c r="F35" s="112"/>
      <c r="G35" s="112"/>
      <c r="H35" s="112"/>
      <c r="I35" s="112"/>
      <c r="J35" s="112"/>
      <c r="K35" s="112"/>
      <c r="L35" s="112"/>
      <c r="M35" s="112"/>
      <c r="N35" s="112"/>
      <c r="O35" s="112"/>
      <c r="P35" s="112"/>
      <c r="Q35" s="112"/>
      <c r="R35" s="112"/>
      <c r="S35" s="112"/>
      <c r="T35" s="112"/>
      <c r="U35" s="113"/>
      <c r="X35" s="58"/>
      <c r="Y35" s="59"/>
    </row>
    <row r="36" spans="1:25" ht="16.5" customHeight="1" thickBot="1">
      <c r="A36" s="5" t="s">
        <v>80</v>
      </c>
      <c r="B36" s="103" t="s">
        <v>81</v>
      </c>
      <c r="C36" s="103"/>
      <c r="D36" s="103"/>
      <c r="E36" s="103"/>
      <c r="F36" s="103"/>
      <c r="G36" s="103"/>
      <c r="H36" s="103"/>
      <c r="I36" s="103"/>
      <c r="J36" s="103"/>
      <c r="K36" s="103"/>
      <c r="L36" s="103"/>
      <c r="M36" s="103"/>
      <c r="N36" s="103"/>
      <c r="O36" s="103"/>
      <c r="P36" s="108">
        <f>SUM(P37:Q39)</f>
        <v>0</v>
      </c>
      <c r="Q36" s="109"/>
      <c r="R36" s="106"/>
      <c r="S36" s="106"/>
      <c r="T36" s="108">
        <f>SUM(T37:U39)</f>
        <v>0</v>
      </c>
      <c r="U36" s="109"/>
      <c r="X36" s="60"/>
      <c r="Y36" s="61"/>
    </row>
    <row r="37" spans="1:25" ht="60" customHeight="1">
      <c r="A37" s="6" t="s">
        <v>82</v>
      </c>
      <c r="B37" s="94" t="s">
        <v>83</v>
      </c>
      <c r="C37" s="94"/>
      <c r="D37" s="95" t="s">
        <v>23</v>
      </c>
      <c r="E37" s="96"/>
      <c r="F37" s="97" t="s">
        <v>84</v>
      </c>
      <c r="G37" s="97"/>
      <c r="H37" s="97"/>
      <c r="I37" s="97"/>
      <c r="J37" s="97"/>
      <c r="K37" s="7" t="s">
        <v>25</v>
      </c>
      <c r="L37" s="98">
        <v>147.5</v>
      </c>
      <c r="M37" s="99"/>
      <c r="N37" s="100"/>
      <c r="O37" s="101"/>
      <c r="P37" s="102">
        <f t="shared" ref="P37" si="2">TRUNC(L37*N37,2)</f>
        <v>0</v>
      </c>
      <c r="Q37" s="102"/>
      <c r="R37" s="92">
        <v>0.27669999999999995</v>
      </c>
      <c r="S37" s="92"/>
      <c r="T37" s="93">
        <f t="shared" ref="T37" si="3">TRUNC(P37*(1+R37),2)</f>
        <v>0</v>
      </c>
      <c r="U37" s="65"/>
      <c r="X37" s="62">
        <v>3.21</v>
      </c>
      <c r="Y37" s="63"/>
    </row>
    <row r="38" spans="1:25" ht="75" customHeight="1">
      <c r="A38" s="6" t="s">
        <v>85</v>
      </c>
      <c r="B38" s="94" t="s">
        <v>86</v>
      </c>
      <c r="C38" s="94"/>
      <c r="D38" s="95" t="s">
        <v>23</v>
      </c>
      <c r="E38" s="96"/>
      <c r="F38" s="97" t="s">
        <v>87</v>
      </c>
      <c r="G38" s="97"/>
      <c r="H38" s="97"/>
      <c r="I38" s="97"/>
      <c r="J38" s="97"/>
      <c r="K38" s="7" t="s">
        <v>52</v>
      </c>
      <c r="L38" s="98">
        <v>70.069999999999993</v>
      </c>
      <c r="M38" s="99"/>
      <c r="N38" s="100"/>
      <c r="O38" s="101"/>
      <c r="P38" s="102">
        <f t="shared" ref="P38:P39" si="4">TRUNC(L38*N38,2)</f>
        <v>0</v>
      </c>
      <c r="Q38" s="102"/>
      <c r="R38" s="92">
        <v>0.27669999999999995</v>
      </c>
      <c r="S38" s="92"/>
      <c r="T38" s="93">
        <f t="shared" ref="T38:T39" si="5">TRUNC(P38*(1+R38),2)</f>
        <v>0</v>
      </c>
      <c r="U38" s="65"/>
      <c r="X38" s="64">
        <v>53.23</v>
      </c>
      <c r="Y38" s="65"/>
    </row>
    <row r="39" spans="1:25" ht="60" customHeight="1" thickBot="1">
      <c r="A39" s="6" t="s">
        <v>88</v>
      </c>
      <c r="B39" s="94" t="s">
        <v>89</v>
      </c>
      <c r="C39" s="94"/>
      <c r="D39" s="95" t="s">
        <v>23</v>
      </c>
      <c r="E39" s="96"/>
      <c r="F39" s="97" t="s">
        <v>90</v>
      </c>
      <c r="G39" s="97"/>
      <c r="H39" s="97"/>
      <c r="I39" s="97"/>
      <c r="J39" s="97"/>
      <c r="K39" s="7" t="s">
        <v>52</v>
      </c>
      <c r="L39" s="98">
        <v>59.52</v>
      </c>
      <c r="M39" s="99"/>
      <c r="N39" s="100"/>
      <c r="O39" s="101"/>
      <c r="P39" s="102">
        <f t="shared" si="4"/>
        <v>0</v>
      </c>
      <c r="Q39" s="102"/>
      <c r="R39" s="92">
        <v>0.27669999999999995</v>
      </c>
      <c r="S39" s="92"/>
      <c r="T39" s="93">
        <f t="shared" si="5"/>
        <v>0</v>
      </c>
      <c r="U39" s="65"/>
      <c r="X39" s="68">
        <v>20.94</v>
      </c>
      <c r="Y39" s="69"/>
    </row>
    <row r="40" spans="1:25" ht="5.25" customHeight="1" thickBot="1">
      <c r="A40" s="8"/>
      <c r="B40" s="9"/>
      <c r="C40" s="9"/>
      <c r="D40" s="9"/>
      <c r="E40" s="9"/>
      <c r="F40" s="9"/>
      <c r="G40" s="9"/>
      <c r="H40" s="9"/>
      <c r="I40" s="9"/>
      <c r="J40" s="9"/>
      <c r="K40" s="9"/>
      <c r="L40" s="9"/>
      <c r="M40" s="9"/>
      <c r="N40" s="9"/>
      <c r="O40" s="9"/>
      <c r="P40" s="9"/>
      <c r="Q40" s="9"/>
      <c r="R40" s="9"/>
      <c r="S40" s="9"/>
      <c r="T40" s="9"/>
      <c r="U40" s="10"/>
      <c r="X40" s="44" t="s">
        <v>353</v>
      </c>
      <c r="Y40" s="45"/>
    </row>
    <row r="41" spans="1:25" ht="16.5" customHeight="1" thickBot="1">
      <c r="A41" s="5" t="s">
        <v>91</v>
      </c>
      <c r="B41" s="103" t="s">
        <v>92</v>
      </c>
      <c r="C41" s="103"/>
      <c r="D41" s="103"/>
      <c r="E41" s="103"/>
      <c r="F41" s="103"/>
      <c r="G41" s="103"/>
      <c r="H41" s="103"/>
      <c r="I41" s="103"/>
      <c r="J41" s="103"/>
      <c r="K41" s="103"/>
      <c r="L41" s="103"/>
      <c r="M41" s="103"/>
      <c r="N41" s="103"/>
      <c r="O41" s="103"/>
      <c r="P41" s="108">
        <f>SUM(P42:Q47)</f>
        <v>0</v>
      </c>
      <c r="Q41" s="109"/>
      <c r="R41" s="106"/>
      <c r="S41" s="106"/>
      <c r="T41" s="108">
        <f>SUM(T42:U47)</f>
        <v>0</v>
      </c>
      <c r="U41" s="109"/>
      <c r="X41" s="46"/>
      <c r="Y41" s="47"/>
    </row>
    <row r="42" spans="1:25" ht="105" customHeight="1">
      <c r="A42" s="6" t="s">
        <v>93</v>
      </c>
      <c r="B42" s="94" t="s">
        <v>40</v>
      </c>
      <c r="C42" s="94"/>
      <c r="D42" s="95" t="s">
        <v>23</v>
      </c>
      <c r="E42" s="96"/>
      <c r="F42" s="97" t="s">
        <v>41</v>
      </c>
      <c r="G42" s="97"/>
      <c r="H42" s="97"/>
      <c r="I42" s="97"/>
      <c r="J42" s="97"/>
      <c r="K42" s="7" t="s">
        <v>25</v>
      </c>
      <c r="L42" s="98">
        <v>236.67</v>
      </c>
      <c r="M42" s="99"/>
      <c r="N42" s="100"/>
      <c r="O42" s="101"/>
      <c r="P42" s="102">
        <f t="shared" ref="P42" si="6">TRUNC(L42*N42,2)</f>
        <v>0</v>
      </c>
      <c r="Q42" s="102"/>
      <c r="R42" s="92">
        <v>0.27669999999999995</v>
      </c>
      <c r="S42" s="92"/>
      <c r="T42" s="93">
        <f t="shared" ref="T42" si="7">TRUNC(P42*(1+R42),2)</f>
        <v>0</v>
      </c>
      <c r="U42" s="65"/>
      <c r="X42" s="62">
        <v>62.6</v>
      </c>
      <c r="Y42" s="63"/>
    </row>
    <row r="43" spans="1:25" ht="165" customHeight="1">
      <c r="A43" s="6" t="s">
        <v>94</v>
      </c>
      <c r="B43" s="94" t="s">
        <v>43</v>
      </c>
      <c r="C43" s="94"/>
      <c r="D43" s="95" t="s">
        <v>23</v>
      </c>
      <c r="E43" s="96"/>
      <c r="F43" s="97" t="s">
        <v>44</v>
      </c>
      <c r="G43" s="97"/>
      <c r="H43" s="97"/>
      <c r="I43" s="97"/>
      <c r="J43" s="97"/>
      <c r="K43" s="7" t="s">
        <v>45</v>
      </c>
      <c r="L43" s="98">
        <v>1648.33</v>
      </c>
      <c r="M43" s="99"/>
      <c r="N43" s="100"/>
      <c r="O43" s="101"/>
      <c r="P43" s="102">
        <f t="shared" ref="P43:P47" si="8">TRUNC(L43*N43,2)</f>
        <v>0</v>
      </c>
      <c r="Q43" s="102"/>
      <c r="R43" s="92">
        <v>0.27669999999999995</v>
      </c>
      <c r="S43" s="92"/>
      <c r="T43" s="93">
        <f t="shared" ref="T43:T47" si="9">TRUNC(P43*(1+R43),2)</f>
        <v>0</v>
      </c>
      <c r="U43" s="65"/>
      <c r="X43" s="64">
        <v>14.23</v>
      </c>
      <c r="Y43" s="65"/>
    </row>
    <row r="44" spans="1:25" ht="165" customHeight="1">
      <c r="A44" s="6" t="s">
        <v>95</v>
      </c>
      <c r="B44" s="94" t="s">
        <v>96</v>
      </c>
      <c r="C44" s="94"/>
      <c r="D44" s="95" t="s">
        <v>23</v>
      </c>
      <c r="E44" s="96"/>
      <c r="F44" s="97" t="s">
        <v>97</v>
      </c>
      <c r="G44" s="97"/>
      <c r="H44" s="97"/>
      <c r="I44" s="97"/>
      <c r="J44" s="97"/>
      <c r="K44" s="7" t="s">
        <v>45</v>
      </c>
      <c r="L44" s="98">
        <v>110.91</v>
      </c>
      <c r="M44" s="99"/>
      <c r="N44" s="100"/>
      <c r="O44" s="101"/>
      <c r="P44" s="102">
        <f t="shared" si="8"/>
        <v>0</v>
      </c>
      <c r="Q44" s="102"/>
      <c r="R44" s="92">
        <v>0.27669999999999995</v>
      </c>
      <c r="S44" s="92"/>
      <c r="T44" s="93">
        <f t="shared" si="9"/>
        <v>0</v>
      </c>
      <c r="U44" s="65"/>
      <c r="X44" s="64">
        <v>14.17</v>
      </c>
      <c r="Y44" s="65"/>
    </row>
    <row r="45" spans="1:25" ht="150" customHeight="1">
      <c r="A45" s="6" t="s">
        <v>98</v>
      </c>
      <c r="B45" s="128" t="s">
        <v>47</v>
      </c>
      <c r="C45" s="128"/>
      <c r="D45" s="129" t="s">
        <v>23</v>
      </c>
      <c r="E45" s="130"/>
      <c r="F45" s="131" t="s">
        <v>48</v>
      </c>
      <c r="G45" s="131"/>
      <c r="H45" s="131"/>
      <c r="I45" s="131"/>
      <c r="J45" s="131"/>
      <c r="K45" s="11" t="s">
        <v>45</v>
      </c>
      <c r="L45" s="132">
        <v>3617</v>
      </c>
      <c r="M45" s="133"/>
      <c r="N45" s="100"/>
      <c r="O45" s="101"/>
      <c r="P45" s="102">
        <f t="shared" si="8"/>
        <v>0</v>
      </c>
      <c r="Q45" s="102"/>
      <c r="R45" s="134">
        <v>0.27669999999999995</v>
      </c>
      <c r="S45" s="134"/>
      <c r="T45" s="93">
        <f t="shared" si="9"/>
        <v>0</v>
      </c>
      <c r="U45" s="65"/>
      <c r="X45" s="66">
        <v>12.54</v>
      </c>
      <c r="Y45" s="67"/>
    </row>
    <row r="46" spans="1:25" ht="90" customHeight="1">
      <c r="A46" s="6" t="s">
        <v>99</v>
      </c>
      <c r="B46" s="94" t="s">
        <v>50</v>
      </c>
      <c r="C46" s="94"/>
      <c r="D46" s="94" t="s">
        <v>23</v>
      </c>
      <c r="E46" s="94"/>
      <c r="F46" s="97" t="s">
        <v>51</v>
      </c>
      <c r="G46" s="97"/>
      <c r="H46" s="97"/>
      <c r="I46" s="97"/>
      <c r="J46" s="97"/>
      <c r="K46" s="7" t="s">
        <v>52</v>
      </c>
      <c r="L46" s="127">
        <v>64.77</v>
      </c>
      <c r="M46" s="127"/>
      <c r="N46" s="100"/>
      <c r="O46" s="101"/>
      <c r="P46" s="102">
        <f t="shared" si="8"/>
        <v>0</v>
      </c>
      <c r="Q46" s="102"/>
      <c r="R46" s="92">
        <v>0.27669999999999995</v>
      </c>
      <c r="S46" s="92"/>
      <c r="T46" s="93">
        <f t="shared" si="9"/>
        <v>0</v>
      </c>
      <c r="U46" s="65"/>
      <c r="X46" s="70">
        <v>396.04</v>
      </c>
      <c r="Y46" s="71"/>
    </row>
    <row r="47" spans="1:25" ht="60" customHeight="1" thickBot="1">
      <c r="A47" s="6" t="s">
        <v>100</v>
      </c>
      <c r="B47" s="94" t="s">
        <v>54</v>
      </c>
      <c r="C47" s="94"/>
      <c r="D47" s="94" t="s">
        <v>23</v>
      </c>
      <c r="E47" s="94"/>
      <c r="F47" s="97" t="s">
        <v>55</v>
      </c>
      <c r="G47" s="97"/>
      <c r="H47" s="97"/>
      <c r="I47" s="97"/>
      <c r="J47" s="97"/>
      <c r="K47" s="7" t="s">
        <v>25</v>
      </c>
      <c r="L47" s="127">
        <v>122.85</v>
      </c>
      <c r="M47" s="127"/>
      <c r="N47" s="100"/>
      <c r="O47" s="101"/>
      <c r="P47" s="102">
        <f t="shared" si="8"/>
        <v>0</v>
      </c>
      <c r="Q47" s="102"/>
      <c r="R47" s="92">
        <v>0.27669999999999995</v>
      </c>
      <c r="S47" s="92"/>
      <c r="T47" s="93">
        <f t="shared" si="9"/>
        <v>0</v>
      </c>
      <c r="U47" s="65"/>
      <c r="X47" s="72">
        <v>21.34</v>
      </c>
      <c r="Y47" s="73"/>
    </row>
    <row r="48" spans="1:25" ht="5.25" customHeight="1" thickBot="1">
      <c r="A48" s="8"/>
      <c r="B48" s="9"/>
      <c r="C48" s="9"/>
      <c r="D48" s="9"/>
      <c r="E48" s="9"/>
      <c r="F48" s="9"/>
      <c r="G48" s="9"/>
      <c r="H48" s="9"/>
      <c r="I48" s="9"/>
      <c r="J48" s="9"/>
      <c r="K48" s="9"/>
      <c r="L48" s="9"/>
      <c r="M48" s="9"/>
      <c r="N48" s="9"/>
      <c r="O48" s="9"/>
      <c r="P48" s="9"/>
      <c r="Q48" s="9"/>
      <c r="R48" s="9"/>
      <c r="S48" s="9"/>
      <c r="T48" s="9"/>
      <c r="U48" s="10"/>
      <c r="X48" s="44" t="s">
        <v>353</v>
      </c>
      <c r="Y48" s="45"/>
    </row>
    <row r="49" spans="1:25" ht="16.5" customHeight="1" thickBot="1">
      <c r="A49" s="5" t="s">
        <v>101</v>
      </c>
      <c r="B49" s="103" t="s">
        <v>102</v>
      </c>
      <c r="C49" s="103"/>
      <c r="D49" s="103"/>
      <c r="E49" s="103"/>
      <c r="F49" s="103"/>
      <c r="G49" s="103"/>
      <c r="H49" s="103"/>
      <c r="I49" s="103"/>
      <c r="J49" s="103"/>
      <c r="K49" s="103"/>
      <c r="L49" s="103"/>
      <c r="M49" s="103"/>
      <c r="N49" s="103"/>
      <c r="O49" s="103"/>
      <c r="P49" s="108">
        <f>SUM(P50:Q51)</f>
        <v>0</v>
      </c>
      <c r="Q49" s="109"/>
      <c r="R49" s="106"/>
      <c r="S49" s="106"/>
      <c r="T49" s="108">
        <f>SUM(T50:U51)</f>
        <v>0</v>
      </c>
      <c r="U49" s="120"/>
      <c r="X49" s="46"/>
      <c r="Y49" s="47"/>
    </row>
    <row r="50" spans="1:25" ht="105" customHeight="1">
      <c r="A50" s="12" t="s">
        <v>103</v>
      </c>
      <c r="B50" s="121" t="s">
        <v>57</v>
      </c>
      <c r="C50" s="121"/>
      <c r="D50" s="122" t="s">
        <v>23</v>
      </c>
      <c r="E50" s="123"/>
      <c r="F50" s="124" t="s">
        <v>58</v>
      </c>
      <c r="G50" s="124"/>
      <c r="H50" s="124"/>
      <c r="I50" s="124"/>
      <c r="J50" s="124"/>
      <c r="K50" s="13" t="s">
        <v>25</v>
      </c>
      <c r="L50" s="125">
        <v>463.91</v>
      </c>
      <c r="M50" s="126"/>
      <c r="N50" s="100"/>
      <c r="O50" s="101"/>
      <c r="P50" s="102">
        <f t="shared" ref="P50" si="10">TRUNC(L50*N50,2)</f>
        <v>0</v>
      </c>
      <c r="Q50" s="102"/>
      <c r="R50" s="119">
        <v>0.27669999999999995</v>
      </c>
      <c r="S50" s="119"/>
      <c r="T50" s="93">
        <f t="shared" ref="T50" si="11">TRUNC(P50*(1+R50),2)</f>
        <v>0</v>
      </c>
      <c r="U50" s="65"/>
      <c r="X50" s="62">
        <v>57.03</v>
      </c>
      <c r="Y50" s="63"/>
    </row>
    <row r="51" spans="1:25" ht="60" customHeight="1" thickBot="1">
      <c r="A51" s="12" t="s">
        <v>104</v>
      </c>
      <c r="B51" s="121" t="s">
        <v>60</v>
      </c>
      <c r="C51" s="121"/>
      <c r="D51" s="122" t="s">
        <v>23</v>
      </c>
      <c r="E51" s="123"/>
      <c r="F51" s="124" t="s">
        <v>61</v>
      </c>
      <c r="G51" s="124"/>
      <c r="H51" s="124"/>
      <c r="I51" s="124"/>
      <c r="J51" s="124"/>
      <c r="K51" s="13" t="s">
        <v>25</v>
      </c>
      <c r="L51" s="125">
        <v>611.19000000000005</v>
      </c>
      <c r="M51" s="126"/>
      <c r="N51" s="100"/>
      <c r="O51" s="101"/>
      <c r="P51" s="102">
        <f t="shared" ref="P51" si="12">TRUNC(L51*N51,2)</f>
        <v>0</v>
      </c>
      <c r="Q51" s="102"/>
      <c r="R51" s="119">
        <v>0.27669999999999995</v>
      </c>
      <c r="S51" s="119"/>
      <c r="T51" s="93">
        <f t="shared" ref="T51" si="13">TRUNC(P51*(1+R51),2)</f>
        <v>0</v>
      </c>
      <c r="U51" s="65"/>
      <c r="X51" s="167">
        <v>30.17</v>
      </c>
      <c r="Y51" s="168"/>
    </row>
    <row r="52" spans="1:25" ht="5.25" customHeight="1" thickBot="1">
      <c r="A52" s="8"/>
      <c r="B52" s="9"/>
      <c r="C52" s="9"/>
      <c r="D52" s="9"/>
      <c r="E52" s="9"/>
      <c r="F52" s="9"/>
      <c r="G52" s="9"/>
      <c r="H52" s="9"/>
      <c r="I52" s="9"/>
      <c r="J52" s="9"/>
      <c r="K52" s="9"/>
      <c r="L52" s="9"/>
      <c r="M52" s="9"/>
      <c r="N52" s="9"/>
      <c r="O52" s="9"/>
      <c r="P52" s="9"/>
      <c r="Q52" s="9"/>
      <c r="R52" s="9"/>
      <c r="S52" s="9"/>
      <c r="T52" s="9"/>
      <c r="U52" s="10"/>
      <c r="X52" s="44" t="s">
        <v>353</v>
      </c>
      <c r="Y52" s="45"/>
    </row>
    <row r="53" spans="1:25" ht="16.5" customHeight="1" thickBot="1">
      <c r="A53" s="5" t="s">
        <v>105</v>
      </c>
      <c r="B53" s="103" t="s">
        <v>106</v>
      </c>
      <c r="C53" s="103"/>
      <c r="D53" s="103"/>
      <c r="E53" s="103"/>
      <c r="F53" s="103"/>
      <c r="G53" s="103"/>
      <c r="H53" s="103"/>
      <c r="I53" s="103"/>
      <c r="J53" s="103"/>
      <c r="K53" s="103"/>
      <c r="L53" s="103"/>
      <c r="M53" s="103"/>
      <c r="N53" s="103"/>
      <c r="O53" s="103"/>
      <c r="P53" s="108">
        <f>SUM(P54:Q58)</f>
        <v>0</v>
      </c>
      <c r="Q53" s="109"/>
      <c r="R53" s="106"/>
      <c r="S53" s="106"/>
      <c r="T53" s="108">
        <f>SUM(T54:U58)</f>
        <v>0</v>
      </c>
      <c r="U53" s="109"/>
      <c r="X53" s="46"/>
      <c r="Y53" s="47"/>
    </row>
    <row r="54" spans="1:25" ht="150" customHeight="1">
      <c r="A54" s="12" t="s">
        <v>107</v>
      </c>
      <c r="B54" s="121" t="s">
        <v>108</v>
      </c>
      <c r="C54" s="121"/>
      <c r="D54" s="122" t="s">
        <v>23</v>
      </c>
      <c r="E54" s="123"/>
      <c r="F54" s="124" t="s">
        <v>109</v>
      </c>
      <c r="G54" s="124"/>
      <c r="H54" s="124"/>
      <c r="I54" s="124"/>
      <c r="J54" s="124"/>
      <c r="K54" s="13" t="s">
        <v>25</v>
      </c>
      <c r="L54" s="125">
        <v>122.85</v>
      </c>
      <c r="M54" s="126"/>
      <c r="N54" s="100"/>
      <c r="O54" s="101"/>
      <c r="P54" s="102">
        <f t="shared" ref="P54" si="14">TRUNC(L54*N54,2)</f>
        <v>0</v>
      </c>
      <c r="Q54" s="102"/>
      <c r="R54" s="119">
        <v>0.27669999999999995</v>
      </c>
      <c r="S54" s="119"/>
      <c r="T54" s="93">
        <f t="shared" ref="T54" si="15">TRUNC(P54*(1+R54),2)</f>
        <v>0</v>
      </c>
      <c r="U54" s="65"/>
      <c r="X54" s="62">
        <v>207.04</v>
      </c>
      <c r="Y54" s="63"/>
    </row>
    <row r="55" spans="1:25" ht="60" customHeight="1">
      <c r="A55" s="12" t="s">
        <v>110</v>
      </c>
      <c r="B55" s="121" t="s">
        <v>111</v>
      </c>
      <c r="C55" s="121"/>
      <c r="D55" s="122" t="s">
        <v>23</v>
      </c>
      <c r="E55" s="123"/>
      <c r="F55" s="124" t="s">
        <v>112</v>
      </c>
      <c r="G55" s="124"/>
      <c r="H55" s="124"/>
      <c r="I55" s="124"/>
      <c r="J55" s="124"/>
      <c r="K55" s="13" t="s">
        <v>25</v>
      </c>
      <c r="L55" s="125">
        <v>219.16</v>
      </c>
      <c r="M55" s="126"/>
      <c r="N55" s="100"/>
      <c r="O55" s="101"/>
      <c r="P55" s="102">
        <f t="shared" ref="P55:P58" si="16">TRUNC(L55*N55,2)</f>
        <v>0</v>
      </c>
      <c r="Q55" s="102"/>
      <c r="R55" s="119">
        <v>0.27669999999999995</v>
      </c>
      <c r="S55" s="119"/>
      <c r="T55" s="93">
        <f t="shared" ref="T55:T58" si="17">TRUNC(P55*(1+R55),2)</f>
        <v>0</v>
      </c>
      <c r="U55" s="65"/>
      <c r="X55" s="169">
        <v>108.15</v>
      </c>
      <c r="Y55" s="170"/>
    </row>
    <row r="56" spans="1:25" ht="105" customHeight="1">
      <c r="A56" s="12" t="s">
        <v>113</v>
      </c>
      <c r="B56" s="121" t="s">
        <v>114</v>
      </c>
      <c r="C56" s="121"/>
      <c r="D56" s="122" t="s">
        <v>23</v>
      </c>
      <c r="E56" s="123"/>
      <c r="F56" s="124" t="s">
        <v>115</v>
      </c>
      <c r="G56" s="124"/>
      <c r="H56" s="124"/>
      <c r="I56" s="124"/>
      <c r="J56" s="124"/>
      <c r="K56" s="13" t="s">
        <v>77</v>
      </c>
      <c r="L56" s="125">
        <v>7.2</v>
      </c>
      <c r="M56" s="126"/>
      <c r="N56" s="100"/>
      <c r="O56" s="101"/>
      <c r="P56" s="102">
        <f t="shared" si="16"/>
        <v>0</v>
      </c>
      <c r="Q56" s="102"/>
      <c r="R56" s="119">
        <v>0.27669999999999995</v>
      </c>
      <c r="S56" s="119"/>
      <c r="T56" s="93">
        <f t="shared" si="17"/>
        <v>0</v>
      </c>
      <c r="U56" s="65"/>
      <c r="X56" s="169">
        <v>61.17</v>
      </c>
      <c r="Y56" s="170"/>
    </row>
    <row r="57" spans="1:25" ht="90" customHeight="1">
      <c r="A57" s="12" t="s">
        <v>116</v>
      </c>
      <c r="B57" s="121" t="s">
        <v>117</v>
      </c>
      <c r="C57" s="121"/>
      <c r="D57" s="122" t="s">
        <v>23</v>
      </c>
      <c r="E57" s="123"/>
      <c r="F57" s="124" t="s">
        <v>118</v>
      </c>
      <c r="G57" s="124"/>
      <c r="H57" s="124"/>
      <c r="I57" s="124"/>
      <c r="J57" s="124"/>
      <c r="K57" s="13" t="s">
        <v>77</v>
      </c>
      <c r="L57" s="125">
        <v>178.56</v>
      </c>
      <c r="M57" s="126"/>
      <c r="N57" s="100"/>
      <c r="O57" s="101"/>
      <c r="P57" s="102">
        <f t="shared" si="16"/>
        <v>0</v>
      </c>
      <c r="Q57" s="102"/>
      <c r="R57" s="119">
        <v>0.27669999999999995</v>
      </c>
      <c r="S57" s="119"/>
      <c r="T57" s="93">
        <f t="shared" si="17"/>
        <v>0</v>
      </c>
      <c r="U57" s="65"/>
      <c r="X57" s="169">
        <v>81.12</v>
      </c>
      <c r="Y57" s="170"/>
    </row>
    <row r="58" spans="1:25" ht="75" customHeight="1" thickBot="1">
      <c r="A58" s="12" t="s">
        <v>119</v>
      </c>
      <c r="B58" s="121" t="s">
        <v>120</v>
      </c>
      <c r="C58" s="121"/>
      <c r="D58" s="122" t="s">
        <v>23</v>
      </c>
      <c r="E58" s="123"/>
      <c r="F58" s="124" t="s">
        <v>121</v>
      </c>
      <c r="G58" s="124"/>
      <c r="H58" s="124"/>
      <c r="I58" s="124"/>
      <c r="J58" s="124"/>
      <c r="K58" s="13" t="s">
        <v>25</v>
      </c>
      <c r="L58" s="125">
        <v>122.85</v>
      </c>
      <c r="M58" s="126"/>
      <c r="N58" s="100"/>
      <c r="O58" s="101"/>
      <c r="P58" s="102">
        <f t="shared" si="16"/>
        <v>0</v>
      </c>
      <c r="Q58" s="102"/>
      <c r="R58" s="119">
        <v>0.27669999999999995</v>
      </c>
      <c r="S58" s="119"/>
      <c r="T58" s="93">
        <f t="shared" si="17"/>
        <v>0</v>
      </c>
      <c r="U58" s="65"/>
      <c r="X58" s="167">
        <v>50.55</v>
      </c>
      <c r="Y58" s="168"/>
    </row>
    <row r="59" spans="1:25" ht="5.25" customHeight="1" thickBot="1">
      <c r="A59" s="8"/>
      <c r="B59" s="9"/>
      <c r="C59" s="9"/>
      <c r="D59" s="9"/>
      <c r="E59" s="9"/>
      <c r="F59" s="9"/>
      <c r="G59" s="9"/>
      <c r="H59" s="9"/>
      <c r="I59" s="9"/>
      <c r="J59" s="9"/>
      <c r="K59" s="9"/>
      <c r="L59" s="9"/>
      <c r="M59" s="9"/>
      <c r="N59" s="9"/>
      <c r="O59" s="9"/>
      <c r="P59" s="9"/>
      <c r="Q59" s="9"/>
      <c r="R59" s="9"/>
      <c r="S59" s="9"/>
      <c r="T59" s="9"/>
      <c r="U59" s="10"/>
      <c r="X59" s="44" t="s">
        <v>353</v>
      </c>
      <c r="Y59" s="45"/>
    </row>
    <row r="60" spans="1:25" ht="16.5" customHeight="1" thickBot="1">
      <c r="A60" s="5" t="s">
        <v>122</v>
      </c>
      <c r="B60" s="103" t="s">
        <v>123</v>
      </c>
      <c r="C60" s="103"/>
      <c r="D60" s="103"/>
      <c r="E60" s="103"/>
      <c r="F60" s="103"/>
      <c r="G60" s="103"/>
      <c r="H60" s="103"/>
      <c r="I60" s="103"/>
      <c r="J60" s="103"/>
      <c r="K60" s="103"/>
      <c r="L60" s="103"/>
      <c r="M60" s="103"/>
      <c r="N60" s="103"/>
      <c r="O60" s="103"/>
      <c r="P60" s="108">
        <f>SUM(P61:Q65)</f>
        <v>0</v>
      </c>
      <c r="Q60" s="109"/>
      <c r="R60" s="106"/>
      <c r="S60" s="106"/>
      <c r="T60" s="108">
        <f>SUM(T61:U65)</f>
        <v>0</v>
      </c>
      <c r="U60" s="120"/>
      <c r="X60" s="46"/>
      <c r="Y60" s="47"/>
    </row>
    <row r="61" spans="1:25" ht="90" customHeight="1">
      <c r="A61" s="6" t="s">
        <v>124</v>
      </c>
      <c r="B61" s="94" t="s">
        <v>125</v>
      </c>
      <c r="C61" s="94"/>
      <c r="D61" s="95" t="s">
        <v>23</v>
      </c>
      <c r="E61" s="96"/>
      <c r="F61" s="97" t="s">
        <v>126</v>
      </c>
      <c r="G61" s="97"/>
      <c r="H61" s="97"/>
      <c r="I61" s="97"/>
      <c r="J61" s="97"/>
      <c r="K61" s="7" t="s">
        <v>35</v>
      </c>
      <c r="L61" s="98">
        <v>9</v>
      </c>
      <c r="M61" s="99"/>
      <c r="N61" s="100"/>
      <c r="O61" s="101"/>
      <c r="P61" s="102">
        <f t="shared" ref="P61" si="18">TRUNC(L61*N61,2)</f>
        <v>0</v>
      </c>
      <c r="Q61" s="102"/>
      <c r="R61" s="92">
        <v>0.27669999999999995</v>
      </c>
      <c r="S61" s="92"/>
      <c r="T61" s="93">
        <f t="shared" ref="T61" si="19">TRUNC(P61*(1+R61),2)</f>
        <v>0</v>
      </c>
      <c r="U61" s="65"/>
      <c r="X61" s="62">
        <v>671.51</v>
      </c>
      <c r="Y61" s="63"/>
    </row>
    <row r="62" spans="1:25" ht="180" customHeight="1">
      <c r="A62" s="6" t="s">
        <v>127</v>
      </c>
      <c r="B62" s="94" t="s">
        <v>128</v>
      </c>
      <c r="C62" s="94"/>
      <c r="D62" s="95" t="s">
        <v>23</v>
      </c>
      <c r="E62" s="96"/>
      <c r="F62" s="97" t="s">
        <v>129</v>
      </c>
      <c r="G62" s="97"/>
      <c r="H62" s="97"/>
      <c r="I62" s="97"/>
      <c r="J62" s="97"/>
      <c r="K62" s="7" t="s">
        <v>35</v>
      </c>
      <c r="L62" s="98">
        <v>9</v>
      </c>
      <c r="M62" s="99"/>
      <c r="N62" s="100"/>
      <c r="O62" s="101"/>
      <c r="P62" s="102">
        <f t="shared" ref="P62:P65" si="20">TRUNC(L62*N62,2)</f>
        <v>0</v>
      </c>
      <c r="Q62" s="102"/>
      <c r="R62" s="92">
        <v>0.27669999999999995</v>
      </c>
      <c r="S62" s="92"/>
      <c r="T62" s="93">
        <f t="shared" ref="T62:T65" si="21">TRUNC(P62*(1+R62),2)</f>
        <v>0</v>
      </c>
      <c r="U62" s="65"/>
      <c r="X62" s="64">
        <v>169.36</v>
      </c>
      <c r="Y62" s="65"/>
    </row>
    <row r="63" spans="1:25" ht="60" customHeight="1">
      <c r="A63" s="6" t="s">
        <v>130</v>
      </c>
      <c r="B63" s="94" t="s">
        <v>131</v>
      </c>
      <c r="C63" s="94"/>
      <c r="D63" s="95" t="s">
        <v>23</v>
      </c>
      <c r="E63" s="96"/>
      <c r="F63" s="97" t="s">
        <v>132</v>
      </c>
      <c r="G63" s="97"/>
      <c r="H63" s="97"/>
      <c r="I63" s="97"/>
      <c r="J63" s="97"/>
      <c r="K63" s="7" t="s">
        <v>25</v>
      </c>
      <c r="L63" s="98">
        <v>4.05</v>
      </c>
      <c r="M63" s="99"/>
      <c r="N63" s="100"/>
      <c r="O63" s="101"/>
      <c r="P63" s="102">
        <f t="shared" si="20"/>
        <v>0</v>
      </c>
      <c r="Q63" s="102"/>
      <c r="R63" s="92">
        <v>0.27669999999999995</v>
      </c>
      <c r="S63" s="92"/>
      <c r="T63" s="93">
        <f t="shared" si="21"/>
        <v>0</v>
      </c>
      <c r="U63" s="65"/>
      <c r="X63" s="64">
        <v>315.89</v>
      </c>
      <c r="Y63" s="65"/>
    </row>
    <row r="64" spans="1:25" ht="45" customHeight="1">
      <c r="A64" s="6" t="s">
        <v>133</v>
      </c>
      <c r="B64" s="94" t="s">
        <v>134</v>
      </c>
      <c r="C64" s="94"/>
      <c r="D64" s="95" t="s">
        <v>23</v>
      </c>
      <c r="E64" s="96"/>
      <c r="F64" s="97" t="s">
        <v>135</v>
      </c>
      <c r="G64" s="97"/>
      <c r="H64" s="97"/>
      <c r="I64" s="97"/>
      <c r="J64" s="97"/>
      <c r="K64" s="7" t="s">
        <v>35</v>
      </c>
      <c r="L64" s="98">
        <v>9</v>
      </c>
      <c r="M64" s="99"/>
      <c r="N64" s="100"/>
      <c r="O64" s="101"/>
      <c r="P64" s="102">
        <f t="shared" si="20"/>
        <v>0</v>
      </c>
      <c r="Q64" s="102"/>
      <c r="R64" s="92">
        <v>0.27669999999999995</v>
      </c>
      <c r="S64" s="92"/>
      <c r="T64" s="93">
        <f t="shared" si="21"/>
        <v>0</v>
      </c>
      <c r="U64" s="65"/>
      <c r="X64" s="64">
        <v>97.27</v>
      </c>
      <c r="Y64" s="65"/>
    </row>
    <row r="65" spans="1:25" ht="75" customHeight="1" thickBot="1">
      <c r="A65" s="6" t="s">
        <v>136</v>
      </c>
      <c r="B65" s="94" t="s">
        <v>137</v>
      </c>
      <c r="C65" s="94"/>
      <c r="D65" s="95" t="s">
        <v>23</v>
      </c>
      <c r="E65" s="96"/>
      <c r="F65" s="97" t="s">
        <v>138</v>
      </c>
      <c r="G65" s="97"/>
      <c r="H65" s="97"/>
      <c r="I65" s="97"/>
      <c r="J65" s="97"/>
      <c r="K65" s="7" t="s">
        <v>25</v>
      </c>
      <c r="L65" s="98">
        <v>51.67</v>
      </c>
      <c r="M65" s="99"/>
      <c r="N65" s="100"/>
      <c r="O65" s="101"/>
      <c r="P65" s="102">
        <f t="shared" si="20"/>
        <v>0</v>
      </c>
      <c r="Q65" s="102"/>
      <c r="R65" s="92">
        <v>0.27669999999999995</v>
      </c>
      <c r="S65" s="92"/>
      <c r="T65" s="93">
        <f t="shared" si="21"/>
        <v>0</v>
      </c>
      <c r="U65" s="65"/>
      <c r="X65" s="68">
        <v>616.01</v>
      </c>
      <c r="Y65" s="69"/>
    </row>
    <row r="66" spans="1:25" ht="5.25" customHeight="1" thickBot="1">
      <c r="A66" s="8"/>
      <c r="B66" s="9"/>
      <c r="C66" s="9"/>
      <c r="D66" s="9"/>
      <c r="E66" s="9"/>
      <c r="F66" s="9"/>
      <c r="G66" s="9"/>
      <c r="H66" s="9"/>
      <c r="I66" s="9"/>
      <c r="J66" s="9"/>
      <c r="K66" s="9"/>
      <c r="L66" s="9"/>
      <c r="M66" s="9"/>
      <c r="N66" s="9"/>
      <c r="O66" s="9"/>
      <c r="P66" s="9"/>
      <c r="Q66" s="9"/>
      <c r="R66" s="9"/>
      <c r="S66" s="9"/>
      <c r="T66" s="9"/>
      <c r="U66" s="10"/>
      <c r="X66" s="44" t="s">
        <v>353</v>
      </c>
      <c r="Y66" s="45"/>
    </row>
    <row r="67" spans="1:25" ht="16.5" customHeight="1" thickBot="1">
      <c r="A67" s="5" t="s">
        <v>139</v>
      </c>
      <c r="B67" s="103" t="s">
        <v>140</v>
      </c>
      <c r="C67" s="103"/>
      <c r="D67" s="103"/>
      <c r="E67" s="103"/>
      <c r="F67" s="103"/>
      <c r="G67" s="103"/>
      <c r="H67" s="103"/>
      <c r="I67" s="103"/>
      <c r="J67" s="103"/>
      <c r="K67" s="103"/>
      <c r="L67" s="103"/>
      <c r="M67" s="103"/>
      <c r="N67" s="103"/>
      <c r="O67" s="103"/>
      <c r="P67" s="104">
        <f>SUM(P68:Q73)</f>
        <v>0</v>
      </c>
      <c r="Q67" s="105"/>
      <c r="R67" s="106"/>
      <c r="S67" s="106"/>
      <c r="T67" s="104">
        <f>SUM(T68:U73)</f>
        <v>0</v>
      </c>
      <c r="U67" s="105"/>
      <c r="X67" s="46"/>
      <c r="Y67" s="47"/>
    </row>
    <row r="68" spans="1:25" ht="120" customHeight="1">
      <c r="A68" s="6" t="s">
        <v>141</v>
      </c>
      <c r="B68" s="94" t="s">
        <v>142</v>
      </c>
      <c r="C68" s="94"/>
      <c r="D68" s="95" t="s">
        <v>23</v>
      </c>
      <c r="E68" s="96"/>
      <c r="F68" s="97" t="s">
        <v>143</v>
      </c>
      <c r="G68" s="97"/>
      <c r="H68" s="97"/>
      <c r="I68" s="97"/>
      <c r="J68" s="97"/>
      <c r="K68" s="7" t="s">
        <v>35</v>
      </c>
      <c r="L68" s="98">
        <v>9</v>
      </c>
      <c r="M68" s="99"/>
      <c r="N68" s="100"/>
      <c r="O68" s="101"/>
      <c r="P68" s="102">
        <f t="shared" ref="P68" si="22">TRUNC(L68*N68,2)</f>
        <v>0</v>
      </c>
      <c r="Q68" s="102"/>
      <c r="R68" s="92">
        <v>0.27669999999999995</v>
      </c>
      <c r="S68" s="92"/>
      <c r="T68" s="93">
        <f t="shared" ref="T68" si="23">TRUNC(P68*(1+R68),2)</f>
        <v>0</v>
      </c>
      <c r="U68" s="65"/>
      <c r="X68" s="62">
        <v>110.55</v>
      </c>
      <c r="Y68" s="63"/>
    </row>
    <row r="69" spans="1:25" ht="60" customHeight="1">
      <c r="A69" s="6" t="s">
        <v>144</v>
      </c>
      <c r="B69" s="94" t="s">
        <v>145</v>
      </c>
      <c r="C69" s="94"/>
      <c r="D69" s="95" t="s">
        <v>23</v>
      </c>
      <c r="E69" s="96"/>
      <c r="F69" s="97" t="s">
        <v>146</v>
      </c>
      <c r="G69" s="97"/>
      <c r="H69" s="97"/>
      <c r="I69" s="97"/>
      <c r="J69" s="97"/>
      <c r="K69" s="7" t="s">
        <v>35</v>
      </c>
      <c r="L69" s="98">
        <v>9</v>
      </c>
      <c r="M69" s="99"/>
      <c r="N69" s="100"/>
      <c r="O69" s="101"/>
      <c r="P69" s="102">
        <f t="shared" ref="P69:P73" si="24">TRUNC(L69*N69,2)</f>
        <v>0</v>
      </c>
      <c r="Q69" s="102"/>
      <c r="R69" s="92">
        <v>0.27669999999999995</v>
      </c>
      <c r="S69" s="92"/>
      <c r="T69" s="93">
        <f t="shared" ref="T69:T73" si="25">TRUNC(P69*(1+R69),2)</f>
        <v>0</v>
      </c>
      <c r="U69" s="65"/>
      <c r="X69" s="64">
        <v>13.72</v>
      </c>
      <c r="Y69" s="65"/>
    </row>
    <row r="70" spans="1:25" ht="60" customHeight="1">
      <c r="A70" s="6" t="s">
        <v>147</v>
      </c>
      <c r="B70" s="94" t="s">
        <v>148</v>
      </c>
      <c r="C70" s="94"/>
      <c r="D70" s="95" t="s">
        <v>23</v>
      </c>
      <c r="E70" s="96"/>
      <c r="F70" s="97" t="s">
        <v>149</v>
      </c>
      <c r="G70" s="97"/>
      <c r="H70" s="97"/>
      <c r="I70" s="97"/>
      <c r="J70" s="97"/>
      <c r="K70" s="7" t="s">
        <v>35</v>
      </c>
      <c r="L70" s="98">
        <v>18</v>
      </c>
      <c r="M70" s="99"/>
      <c r="N70" s="100"/>
      <c r="O70" s="101"/>
      <c r="P70" s="102">
        <f t="shared" si="24"/>
        <v>0</v>
      </c>
      <c r="Q70" s="102"/>
      <c r="R70" s="92">
        <v>0.27669999999999995</v>
      </c>
      <c r="S70" s="92"/>
      <c r="T70" s="93">
        <f t="shared" si="25"/>
        <v>0</v>
      </c>
      <c r="U70" s="65"/>
      <c r="X70" s="64">
        <v>12.36</v>
      </c>
      <c r="Y70" s="65"/>
    </row>
    <row r="71" spans="1:25" ht="150" customHeight="1">
      <c r="A71" s="6" t="s">
        <v>150</v>
      </c>
      <c r="B71" s="94" t="s">
        <v>151</v>
      </c>
      <c r="C71" s="94"/>
      <c r="D71" s="95" t="s">
        <v>23</v>
      </c>
      <c r="E71" s="96"/>
      <c r="F71" s="97" t="s">
        <v>152</v>
      </c>
      <c r="G71" s="97"/>
      <c r="H71" s="97"/>
      <c r="I71" s="97"/>
      <c r="J71" s="97"/>
      <c r="K71" s="7" t="s">
        <v>35</v>
      </c>
      <c r="L71" s="98">
        <v>54</v>
      </c>
      <c r="M71" s="99"/>
      <c r="N71" s="100"/>
      <c r="O71" s="101"/>
      <c r="P71" s="102">
        <f t="shared" si="24"/>
        <v>0</v>
      </c>
      <c r="Q71" s="102"/>
      <c r="R71" s="92">
        <v>0.27669999999999995</v>
      </c>
      <c r="S71" s="92"/>
      <c r="T71" s="93">
        <f t="shared" si="25"/>
        <v>0</v>
      </c>
      <c r="U71" s="65"/>
      <c r="X71" s="64">
        <v>309.60000000000002</v>
      </c>
      <c r="Y71" s="65"/>
    </row>
    <row r="72" spans="1:25" ht="135" customHeight="1">
      <c r="A72" s="6" t="s">
        <v>153</v>
      </c>
      <c r="B72" s="94" t="s">
        <v>154</v>
      </c>
      <c r="C72" s="94"/>
      <c r="D72" s="95" t="s">
        <v>23</v>
      </c>
      <c r="E72" s="96"/>
      <c r="F72" s="97" t="s">
        <v>155</v>
      </c>
      <c r="G72" s="97"/>
      <c r="H72" s="97"/>
      <c r="I72" s="97"/>
      <c r="J72" s="97"/>
      <c r="K72" s="7" t="s">
        <v>35</v>
      </c>
      <c r="L72" s="98">
        <v>9</v>
      </c>
      <c r="M72" s="99"/>
      <c r="N72" s="100"/>
      <c r="O72" s="101"/>
      <c r="P72" s="102">
        <f t="shared" si="24"/>
        <v>0</v>
      </c>
      <c r="Q72" s="102"/>
      <c r="R72" s="92">
        <v>0.27669999999999995</v>
      </c>
      <c r="S72" s="92"/>
      <c r="T72" s="93">
        <f t="shared" si="25"/>
        <v>0</v>
      </c>
      <c r="U72" s="65"/>
      <c r="X72" s="64">
        <v>613.14</v>
      </c>
      <c r="Y72" s="65"/>
    </row>
    <row r="73" spans="1:25" ht="60" customHeight="1" thickBot="1">
      <c r="A73" s="6" t="s">
        <v>156</v>
      </c>
      <c r="B73" s="94" t="s">
        <v>157</v>
      </c>
      <c r="C73" s="94"/>
      <c r="D73" s="95" t="s">
        <v>23</v>
      </c>
      <c r="E73" s="96"/>
      <c r="F73" s="97" t="s">
        <v>158</v>
      </c>
      <c r="G73" s="97"/>
      <c r="H73" s="97"/>
      <c r="I73" s="97"/>
      <c r="J73" s="97"/>
      <c r="K73" s="7" t="s">
        <v>35</v>
      </c>
      <c r="L73" s="98">
        <v>18</v>
      </c>
      <c r="M73" s="99"/>
      <c r="N73" s="100"/>
      <c r="O73" s="101"/>
      <c r="P73" s="102">
        <f t="shared" si="24"/>
        <v>0</v>
      </c>
      <c r="Q73" s="102"/>
      <c r="R73" s="92">
        <v>0.27669999999999995</v>
      </c>
      <c r="S73" s="92"/>
      <c r="T73" s="93">
        <f t="shared" si="25"/>
        <v>0</v>
      </c>
      <c r="U73" s="65"/>
      <c r="X73" s="68">
        <v>137.46</v>
      </c>
      <c r="Y73" s="69"/>
    </row>
    <row r="74" spans="1:25" ht="5.25" customHeight="1" thickBot="1">
      <c r="A74" s="8"/>
      <c r="B74" s="9"/>
      <c r="C74" s="9"/>
      <c r="D74" s="9"/>
      <c r="E74" s="9"/>
      <c r="F74" s="9"/>
      <c r="G74" s="9"/>
      <c r="H74" s="9"/>
      <c r="I74" s="9"/>
      <c r="J74" s="9"/>
      <c r="K74" s="9"/>
      <c r="L74" s="9"/>
      <c r="M74" s="9"/>
      <c r="N74" s="9"/>
      <c r="O74" s="9"/>
      <c r="P74" s="9"/>
      <c r="Q74" s="9"/>
      <c r="R74" s="9"/>
      <c r="S74" s="9"/>
      <c r="T74" s="9"/>
      <c r="U74" s="10"/>
      <c r="X74" s="44" t="s">
        <v>353</v>
      </c>
      <c r="Y74" s="45"/>
    </row>
    <row r="75" spans="1:25" ht="16.5" customHeight="1" thickBot="1">
      <c r="A75" s="5" t="s">
        <v>159</v>
      </c>
      <c r="B75" s="103" t="s">
        <v>160</v>
      </c>
      <c r="C75" s="103"/>
      <c r="D75" s="103"/>
      <c r="E75" s="103"/>
      <c r="F75" s="103"/>
      <c r="G75" s="103"/>
      <c r="H75" s="103"/>
      <c r="I75" s="103"/>
      <c r="J75" s="103"/>
      <c r="K75" s="103"/>
      <c r="L75" s="103"/>
      <c r="M75" s="103"/>
      <c r="N75" s="103"/>
      <c r="O75" s="103"/>
      <c r="P75" s="104">
        <f>SUM(P76:Q87)</f>
        <v>0</v>
      </c>
      <c r="Q75" s="105"/>
      <c r="R75" s="106"/>
      <c r="S75" s="106"/>
      <c r="T75" s="104">
        <f>SUM(T76:U87)</f>
        <v>0</v>
      </c>
      <c r="U75" s="105"/>
      <c r="X75" s="46"/>
      <c r="Y75" s="47"/>
    </row>
    <row r="76" spans="1:25" ht="105" customHeight="1">
      <c r="A76" s="6" t="s">
        <v>161</v>
      </c>
      <c r="B76" s="94" t="s">
        <v>162</v>
      </c>
      <c r="C76" s="94"/>
      <c r="D76" s="95" t="s">
        <v>23</v>
      </c>
      <c r="E76" s="96"/>
      <c r="F76" s="97" t="s">
        <v>163</v>
      </c>
      <c r="G76" s="97"/>
      <c r="H76" s="97"/>
      <c r="I76" s="97"/>
      <c r="J76" s="97"/>
      <c r="K76" s="7" t="s">
        <v>25</v>
      </c>
      <c r="L76" s="98">
        <v>10.96</v>
      </c>
      <c r="M76" s="99"/>
      <c r="N76" s="100"/>
      <c r="O76" s="101"/>
      <c r="P76" s="102">
        <f t="shared" ref="P76" si="26">TRUNC(L76*N76,2)</f>
        <v>0</v>
      </c>
      <c r="Q76" s="102"/>
      <c r="R76" s="92">
        <v>0.27669999999999995</v>
      </c>
      <c r="S76" s="92"/>
      <c r="T76" s="93">
        <f t="shared" ref="T76" si="27">TRUNC(P76*(1+R76),2)</f>
        <v>0</v>
      </c>
      <c r="U76" s="65"/>
      <c r="X76" s="62">
        <v>725.57</v>
      </c>
      <c r="Y76" s="63"/>
    </row>
    <row r="77" spans="1:25" ht="90" customHeight="1">
      <c r="A77" s="6" t="s">
        <v>164</v>
      </c>
      <c r="B77" s="95" t="s">
        <v>165</v>
      </c>
      <c r="C77" s="96"/>
      <c r="D77" s="95" t="s">
        <v>23</v>
      </c>
      <c r="E77" s="96"/>
      <c r="F77" s="114" t="s">
        <v>166</v>
      </c>
      <c r="G77" s="115"/>
      <c r="H77" s="115"/>
      <c r="I77" s="115"/>
      <c r="J77" s="116"/>
      <c r="K77" s="7" t="s">
        <v>35</v>
      </c>
      <c r="L77" s="98">
        <v>9</v>
      </c>
      <c r="M77" s="99"/>
      <c r="N77" s="100"/>
      <c r="O77" s="101"/>
      <c r="P77" s="102">
        <f t="shared" ref="P77:P87" si="28">TRUNC(L77*N77,2)</f>
        <v>0</v>
      </c>
      <c r="Q77" s="102"/>
      <c r="R77" s="117">
        <v>0.27669999999999995</v>
      </c>
      <c r="S77" s="118"/>
      <c r="T77" s="93">
        <f t="shared" ref="T77:T87" si="29">TRUNC(P77*(1+R77),2)</f>
        <v>0</v>
      </c>
      <c r="U77" s="65"/>
      <c r="X77" s="64">
        <v>686.83</v>
      </c>
      <c r="Y77" s="65"/>
    </row>
    <row r="78" spans="1:25" ht="60" customHeight="1">
      <c r="A78" s="6" t="s">
        <v>167</v>
      </c>
      <c r="B78" s="94" t="s">
        <v>168</v>
      </c>
      <c r="C78" s="94"/>
      <c r="D78" s="95" t="s">
        <v>23</v>
      </c>
      <c r="E78" s="96"/>
      <c r="F78" s="97" t="s">
        <v>169</v>
      </c>
      <c r="G78" s="97"/>
      <c r="H78" s="97"/>
      <c r="I78" s="97"/>
      <c r="J78" s="97"/>
      <c r="K78" s="7" t="s">
        <v>35</v>
      </c>
      <c r="L78" s="98">
        <v>9</v>
      </c>
      <c r="M78" s="99"/>
      <c r="N78" s="100"/>
      <c r="O78" s="101"/>
      <c r="P78" s="102">
        <f t="shared" si="28"/>
        <v>0</v>
      </c>
      <c r="Q78" s="102"/>
      <c r="R78" s="92">
        <v>0.27669999999999995</v>
      </c>
      <c r="S78" s="92"/>
      <c r="T78" s="93">
        <f t="shared" si="29"/>
        <v>0</v>
      </c>
      <c r="U78" s="65"/>
      <c r="X78" s="64">
        <v>52.44</v>
      </c>
      <c r="Y78" s="65"/>
    </row>
    <row r="79" spans="1:25" ht="105" customHeight="1">
      <c r="A79" s="6" t="s">
        <v>170</v>
      </c>
      <c r="B79" s="94" t="s">
        <v>171</v>
      </c>
      <c r="C79" s="94"/>
      <c r="D79" s="95" t="s">
        <v>23</v>
      </c>
      <c r="E79" s="96"/>
      <c r="F79" s="97" t="s">
        <v>172</v>
      </c>
      <c r="G79" s="97"/>
      <c r="H79" s="97"/>
      <c r="I79" s="97"/>
      <c r="J79" s="97"/>
      <c r="K79" s="7" t="s">
        <v>77</v>
      </c>
      <c r="L79" s="98">
        <v>18.899999999999999</v>
      </c>
      <c r="M79" s="99"/>
      <c r="N79" s="100"/>
      <c r="O79" s="101"/>
      <c r="P79" s="102">
        <f t="shared" si="28"/>
        <v>0</v>
      </c>
      <c r="Q79" s="102"/>
      <c r="R79" s="92">
        <v>0.27669999999999995</v>
      </c>
      <c r="S79" s="92"/>
      <c r="T79" s="93">
        <f t="shared" si="29"/>
        <v>0</v>
      </c>
      <c r="U79" s="65"/>
      <c r="X79" s="64">
        <v>288.79000000000002</v>
      </c>
      <c r="Y79" s="65"/>
    </row>
    <row r="80" spans="1:25" ht="90" customHeight="1">
      <c r="A80" s="6" t="s">
        <v>173</v>
      </c>
      <c r="B80" s="94" t="s">
        <v>174</v>
      </c>
      <c r="C80" s="94"/>
      <c r="D80" s="95" t="s">
        <v>23</v>
      </c>
      <c r="E80" s="96"/>
      <c r="F80" s="97" t="s">
        <v>175</v>
      </c>
      <c r="G80" s="97"/>
      <c r="H80" s="97"/>
      <c r="I80" s="97"/>
      <c r="J80" s="97"/>
      <c r="K80" s="7" t="s">
        <v>35</v>
      </c>
      <c r="L80" s="98">
        <v>9</v>
      </c>
      <c r="M80" s="99"/>
      <c r="N80" s="100"/>
      <c r="O80" s="101"/>
      <c r="P80" s="102">
        <f t="shared" si="28"/>
        <v>0</v>
      </c>
      <c r="Q80" s="102"/>
      <c r="R80" s="92">
        <v>0.27669999999999995</v>
      </c>
      <c r="S80" s="92"/>
      <c r="T80" s="93">
        <f t="shared" si="29"/>
        <v>0</v>
      </c>
      <c r="U80" s="65"/>
      <c r="X80" s="64">
        <v>191.36</v>
      </c>
      <c r="Y80" s="65"/>
    </row>
    <row r="81" spans="1:25" ht="90" customHeight="1">
      <c r="A81" s="6" t="s">
        <v>176</v>
      </c>
      <c r="B81" s="94" t="s">
        <v>177</v>
      </c>
      <c r="C81" s="94"/>
      <c r="D81" s="95" t="s">
        <v>23</v>
      </c>
      <c r="E81" s="96"/>
      <c r="F81" s="97" t="s">
        <v>178</v>
      </c>
      <c r="G81" s="97"/>
      <c r="H81" s="97"/>
      <c r="I81" s="97"/>
      <c r="J81" s="97"/>
      <c r="K81" s="7" t="s">
        <v>35</v>
      </c>
      <c r="L81" s="98">
        <v>18</v>
      </c>
      <c r="M81" s="99"/>
      <c r="N81" s="100"/>
      <c r="O81" s="101"/>
      <c r="P81" s="102">
        <f t="shared" si="28"/>
        <v>0</v>
      </c>
      <c r="Q81" s="102"/>
      <c r="R81" s="92">
        <v>0.27669999999999995</v>
      </c>
      <c r="S81" s="92"/>
      <c r="T81" s="93">
        <f t="shared" si="29"/>
        <v>0</v>
      </c>
      <c r="U81" s="65"/>
      <c r="X81" s="64">
        <v>58.49</v>
      </c>
      <c r="Y81" s="65"/>
    </row>
    <row r="82" spans="1:25" ht="45" customHeight="1">
      <c r="A82" s="6" t="s">
        <v>179</v>
      </c>
      <c r="B82" s="94" t="s">
        <v>180</v>
      </c>
      <c r="C82" s="94"/>
      <c r="D82" s="95" t="s">
        <v>23</v>
      </c>
      <c r="E82" s="96"/>
      <c r="F82" s="97" t="s">
        <v>181</v>
      </c>
      <c r="G82" s="97"/>
      <c r="H82" s="97"/>
      <c r="I82" s="97"/>
      <c r="J82" s="97"/>
      <c r="K82" s="7" t="s">
        <v>35</v>
      </c>
      <c r="L82" s="98">
        <v>9</v>
      </c>
      <c r="M82" s="99"/>
      <c r="N82" s="100"/>
      <c r="O82" s="101"/>
      <c r="P82" s="102">
        <f t="shared" si="28"/>
        <v>0</v>
      </c>
      <c r="Q82" s="102"/>
      <c r="R82" s="92">
        <v>0.27669999999999995</v>
      </c>
      <c r="S82" s="92"/>
      <c r="T82" s="93">
        <f t="shared" si="29"/>
        <v>0</v>
      </c>
      <c r="U82" s="65"/>
      <c r="X82" s="64">
        <v>51.38</v>
      </c>
      <c r="Y82" s="65"/>
    </row>
    <row r="83" spans="1:25" ht="45" customHeight="1">
      <c r="A83" s="6" t="s">
        <v>182</v>
      </c>
      <c r="B83" s="94" t="s">
        <v>183</v>
      </c>
      <c r="C83" s="94"/>
      <c r="D83" s="95" t="s">
        <v>23</v>
      </c>
      <c r="E83" s="96"/>
      <c r="F83" s="97" t="s">
        <v>184</v>
      </c>
      <c r="G83" s="97"/>
      <c r="H83" s="97"/>
      <c r="I83" s="97"/>
      <c r="J83" s="97"/>
      <c r="K83" s="7" t="s">
        <v>35</v>
      </c>
      <c r="L83" s="98">
        <v>9</v>
      </c>
      <c r="M83" s="99"/>
      <c r="N83" s="100"/>
      <c r="O83" s="101"/>
      <c r="P83" s="102">
        <f t="shared" si="28"/>
        <v>0</v>
      </c>
      <c r="Q83" s="102"/>
      <c r="R83" s="92">
        <v>0.27669999999999995</v>
      </c>
      <c r="S83" s="92"/>
      <c r="T83" s="93">
        <f t="shared" si="29"/>
        <v>0</v>
      </c>
      <c r="U83" s="65"/>
      <c r="X83" s="64">
        <v>39.51</v>
      </c>
      <c r="Y83" s="65"/>
    </row>
    <row r="84" spans="1:25" ht="135" customHeight="1">
      <c r="A84" s="6" t="s">
        <v>185</v>
      </c>
      <c r="B84" s="94" t="s">
        <v>186</v>
      </c>
      <c r="C84" s="94"/>
      <c r="D84" s="95" t="s">
        <v>23</v>
      </c>
      <c r="E84" s="96"/>
      <c r="F84" s="97" t="s">
        <v>187</v>
      </c>
      <c r="G84" s="97"/>
      <c r="H84" s="97"/>
      <c r="I84" s="97"/>
      <c r="J84" s="97"/>
      <c r="K84" s="7" t="s">
        <v>35</v>
      </c>
      <c r="L84" s="98">
        <v>9</v>
      </c>
      <c r="M84" s="99"/>
      <c r="N84" s="100"/>
      <c r="O84" s="101"/>
      <c r="P84" s="102">
        <f t="shared" si="28"/>
        <v>0</v>
      </c>
      <c r="Q84" s="102"/>
      <c r="R84" s="92">
        <v>0.27669999999999995</v>
      </c>
      <c r="S84" s="92"/>
      <c r="T84" s="93">
        <f t="shared" si="29"/>
        <v>0</v>
      </c>
      <c r="U84" s="65"/>
      <c r="X84" s="64">
        <v>218.4</v>
      </c>
      <c r="Y84" s="65"/>
    </row>
    <row r="85" spans="1:25" ht="105" customHeight="1">
      <c r="A85" s="6" t="s">
        <v>188</v>
      </c>
      <c r="B85" s="94" t="s">
        <v>189</v>
      </c>
      <c r="C85" s="94"/>
      <c r="D85" s="95" t="s">
        <v>23</v>
      </c>
      <c r="E85" s="96"/>
      <c r="F85" s="97" t="s">
        <v>190</v>
      </c>
      <c r="G85" s="97"/>
      <c r="H85" s="97"/>
      <c r="I85" s="97"/>
      <c r="J85" s="97"/>
      <c r="K85" s="7" t="s">
        <v>35</v>
      </c>
      <c r="L85" s="98">
        <v>9</v>
      </c>
      <c r="M85" s="99"/>
      <c r="N85" s="100"/>
      <c r="O85" s="101"/>
      <c r="P85" s="102">
        <f t="shared" si="28"/>
        <v>0</v>
      </c>
      <c r="Q85" s="102"/>
      <c r="R85" s="92">
        <v>0.27669999999999995</v>
      </c>
      <c r="S85" s="92"/>
      <c r="T85" s="93">
        <f t="shared" si="29"/>
        <v>0</v>
      </c>
      <c r="U85" s="65"/>
      <c r="X85" s="64">
        <v>498.54</v>
      </c>
      <c r="Y85" s="65"/>
    </row>
    <row r="86" spans="1:25" ht="75" customHeight="1">
      <c r="A86" s="6" t="s">
        <v>191</v>
      </c>
      <c r="B86" s="94" t="s">
        <v>192</v>
      </c>
      <c r="C86" s="94"/>
      <c r="D86" s="95" t="s">
        <v>23</v>
      </c>
      <c r="E86" s="96"/>
      <c r="F86" s="97" t="s">
        <v>193</v>
      </c>
      <c r="G86" s="97"/>
      <c r="H86" s="97"/>
      <c r="I86" s="97"/>
      <c r="J86" s="97"/>
      <c r="K86" s="7" t="s">
        <v>77</v>
      </c>
      <c r="L86" s="98">
        <v>143.43</v>
      </c>
      <c r="M86" s="99"/>
      <c r="N86" s="100"/>
      <c r="O86" s="101"/>
      <c r="P86" s="102">
        <f t="shared" si="28"/>
        <v>0</v>
      </c>
      <c r="Q86" s="102"/>
      <c r="R86" s="92">
        <v>0.27669999999999995</v>
      </c>
      <c r="S86" s="92"/>
      <c r="T86" s="93">
        <f t="shared" si="29"/>
        <v>0</v>
      </c>
      <c r="U86" s="65"/>
      <c r="X86" s="64">
        <v>34.33</v>
      </c>
      <c r="Y86" s="65"/>
    </row>
    <row r="87" spans="1:25" ht="75" customHeight="1" thickBot="1">
      <c r="A87" s="6" t="s">
        <v>194</v>
      </c>
      <c r="B87" s="94" t="s">
        <v>195</v>
      </c>
      <c r="C87" s="94"/>
      <c r="D87" s="95" t="s">
        <v>23</v>
      </c>
      <c r="E87" s="96"/>
      <c r="F87" s="97" t="s">
        <v>196</v>
      </c>
      <c r="G87" s="97"/>
      <c r="H87" s="97"/>
      <c r="I87" s="97"/>
      <c r="J87" s="97"/>
      <c r="K87" s="7" t="s">
        <v>77</v>
      </c>
      <c r="L87" s="98">
        <v>57.6</v>
      </c>
      <c r="M87" s="99"/>
      <c r="N87" s="100"/>
      <c r="O87" s="101"/>
      <c r="P87" s="102">
        <f t="shared" si="28"/>
        <v>0</v>
      </c>
      <c r="Q87" s="102"/>
      <c r="R87" s="92">
        <v>0.27669999999999995</v>
      </c>
      <c r="S87" s="92"/>
      <c r="T87" s="93">
        <f t="shared" si="29"/>
        <v>0</v>
      </c>
      <c r="U87" s="65"/>
      <c r="X87" s="68">
        <v>30.69</v>
      </c>
      <c r="Y87" s="69"/>
    </row>
    <row r="88" spans="1:25" ht="5.25" customHeight="1" thickBot="1">
      <c r="A88" s="8"/>
      <c r="B88" s="9"/>
      <c r="C88" s="9"/>
      <c r="D88" s="9"/>
      <c r="E88" s="9"/>
      <c r="F88" s="9"/>
      <c r="G88" s="9"/>
      <c r="H88" s="9"/>
      <c r="I88" s="9"/>
      <c r="J88" s="9"/>
      <c r="K88" s="9"/>
      <c r="L88" s="9"/>
      <c r="M88" s="9"/>
      <c r="N88" s="9"/>
      <c r="O88" s="9"/>
      <c r="P88" s="9"/>
      <c r="Q88" s="9"/>
      <c r="R88" s="9"/>
      <c r="S88" s="9"/>
      <c r="T88" s="9"/>
      <c r="U88" s="10"/>
      <c r="X88" s="44" t="s">
        <v>353</v>
      </c>
      <c r="Y88" s="45"/>
    </row>
    <row r="89" spans="1:25" ht="16.5" customHeight="1" thickBot="1">
      <c r="A89" s="5" t="s">
        <v>197</v>
      </c>
      <c r="B89" s="103" t="s">
        <v>198</v>
      </c>
      <c r="C89" s="103"/>
      <c r="D89" s="103"/>
      <c r="E89" s="103"/>
      <c r="F89" s="103"/>
      <c r="G89" s="103"/>
      <c r="H89" s="103"/>
      <c r="I89" s="103"/>
      <c r="J89" s="103"/>
      <c r="K89" s="103"/>
      <c r="L89" s="103"/>
      <c r="M89" s="103"/>
      <c r="N89" s="103"/>
      <c r="O89" s="103"/>
      <c r="P89" s="108">
        <f>SUM(P90:Q91)</f>
        <v>0</v>
      </c>
      <c r="Q89" s="109"/>
      <c r="R89" s="106"/>
      <c r="S89" s="106"/>
      <c r="T89" s="104">
        <f>SUM(T90:U91)</f>
        <v>0</v>
      </c>
      <c r="U89" s="105"/>
      <c r="X89" s="46"/>
      <c r="Y89" s="47"/>
    </row>
    <row r="90" spans="1:25" ht="150" customHeight="1">
      <c r="A90" s="6" t="s">
        <v>199</v>
      </c>
      <c r="B90" s="94" t="s">
        <v>63</v>
      </c>
      <c r="C90" s="94"/>
      <c r="D90" s="95" t="s">
        <v>23</v>
      </c>
      <c r="E90" s="96"/>
      <c r="F90" s="97" t="s">
        <v>64</v>
      </c>
      <c r="G90" s="97"/>
      <c r="H90" s="97"/>
      <c r="I90" s="97"/>
      <c r="J90" s="97"/>
      <c r="K90" s="7" t="s">
        <v>25</v>
      </c>
      <c r="L90" s="98">
        <v>611.19000000000005</v>
      </c>
      <c r="M90" s="99"/>
      <c r="N90" s="100"/>
      <c r="O90" s="101"/>
      <c r="P90" s="102">
        <f t="shared" ref="P90" si="30">TRUNC(L90*N90,2)</f>
        <v>0</v>
      </c>
      <c r="Q90" s="102"/>
      <c r="R90" s="92">
        <v>0.27669999999999995</v>
      </c>
      <c r="S90" s="92"/>
      <c r="T90" s="93">
        <f t="shared" ref="T90" si="31">TRUNC(P90*(1+R90),2)</f>
        <v>0</v>
      </c>
      <c r="U90" s="65"/>
      <c r="X90" s="62">
        <v>30.4</v>
      </c>
      <c r="Y90" s="63"/>
    </row>
    <row r="91" spans="1:25" ht="105" customHeight="1" thickBot="1">
      <c r="A91" s="6" t="s">
        <v>200</v>
      </c>
      <c r="B91" s="94" t="s">
        <v>201</v>
      </c>
      <c r="C91" s="94"/>
      <c r="D91" s="95" t="s">
        <v>23</v>
      </c>
      <c r="E91" s="96"/>
      <c r="F91" s="97" t="s">
        <v>202</v>
      </c>
      <c r="G91" s="97"/>
      <c r="H91" s="97"/>
      <c r="I91" s="97"/>
      <c r="J91" s="97"/>
      <c r="K91" s="7" t="s">
        <v>25</v>
      </c>
      <c r="L91" s="98">
        <v>122.85</v>
      </c>
      <c r="M91" s="99"/>
      <c r="N91" s="100"/>
      <c r="O91" s="101"/>
      <c r="P91" s="102">
        <f t="shared" ref="P91" si="32">TRUNC(L91*N91,2)</f>
        <v>0</v>
      </c>
      <c r="Q91" s="102"/>
      <c r="R91" s="92">
        <v>0.27669999999999995</v>
      </c>
      <c r="S91" s="92"/>
      <c r="T91" s="93">
        <f t="shared" ref="T91" si="33">TRUNC(P91*(1+R91),2)</f>
        <v>0</v>
      </c>
      <c r="U91" s="65"/>
      <c r="X91" s="68">
        <v>40.42</v>
      </c>
      <c r="Y91" s="69"/>
    </row>
    <row r="92" spans="1:25" ht="5.25" customHeight="1" thickBot="1">
      <c r="A92" s="8"/>
      <c r="B92" s="9"/>
      <c r="C92" s="9"/>
      <c r="D92" s="9"/>
      <c r="E92" s="9"/>
      <c r="F92" s="9"/>
      <c r="G92" s="9"/>
      <c r="H92" s="9"/>
      <c r="I92" s="9"/>
      <c r="J92" s="9"/>
      <c r="K92" s="9"/>
      <c r="L92" s="9"/>
      <c r="M92" s="9"/>
      <c r="N92" s="9"/>
      <c r="O92" s="9"/>
      <c r="P92" s="9"/>
      <c r="Q92" s="9"/>
      <c r="R92" s="9"/>
      <c r="S92" s="9"/>
      <c r="T92" s="9"/>
      <c r="U92" s="10"/>
      <c r="X92" s="44" t="s">
        <v>353</v>
      </c>
      <c r="Y92" s="45"/>
    </row>
    <row r="93" spans="1:25" ht="16.5" customHeight="1" thickBot="1">
      <c r="A93" s="5" t="s">
        <v>203</v>
      </c>
      <c r="B93" s="103" t="s">
        <v>204</v>
      </c>
      <c r="C93" s="103"/>
      <c r="D93" s="103"/>
      <c r="E93" s="103"/>
      <c r="F93" s="103"/>
      <c r="G93" s="103"/>
      <c r="H93" s="103"/>
      <c r="I93" s="103"/>
      <c r="J93" s="103"/>
      <c r="K93" s="103"/>
      <c r="L93" s="103"/>
      <c r="M93" s="103"/>
      <c r="N93" s="103"/>
      <c r="O93" s="103"/>
      <c r="P93" s="104">
        <f>SUM(P94:Q97)</f>
        <v>0</v>
      </c>
      <c r="Q93" s="105"/>
      <c r="R93" s="106"/>
      <c r="S93" s="106"/>
      <c r="T93" s="104">
        <f>SUM(T94:U97)</f>
        <v>0</v>
      </c>
      <c r="U93" s="105"/>
      <c r="X93" s="46"/>
      <c r="Y93" s="47"/>
    </row>
    <row r="94" spans="1:25" ht="135" customHeight="1">
      <c r="A94" s="6" t="s">
        <v>205</v>
      </c>
      <c r="B94" s="94" t="s">
        <v>206</v>
      </c>
      <c r="C94" s="94"/>
      <c r="D94" s="95" t="s">
        <v>23</v>
      </c>
      <c r="E94" s="96"/>
      <c r="F94" s="97" t="s">
        <v>207</v>
      </c>
      <c r="G94" s="97"/>
      <c r="H94" s="97"/>
      <c r="I94" s="97"/>
      <c r="J94" s="97"/>
      <c r="K94" s="7" t="s">
        <v>25</v>
      </c>
      <c r="L94" s="98">
        <v>190.98</v>
      </c>
      <c r="M94" s="99"/>
      <c r="N94" s="100"/>
      <c r="O94" s="101"/>
      <c r="P94" s="102">
        <f t="shared" ref="P94" si="34">TRUNC(L94*N94,2)</f>
        <v>0</v>
      </c>
      <c r="Q94" s="102"/>
      <c r="R94" s="92">
        <v>0.27669999999999995</v>
      </c>
      <c r="S94" s="92"/>
      <c r="T94" s="93">
        <f t="shared" ref="T94" si="35">TRUNC(P94*(1+R94),2)</f>
        <v>0</v>
      </c>
      <c r="U94" s="65"/>
      <c r="X94" s="62">
        <v>130.35</v>
      </c>
      <c r="Y94" s="63"/>
    </row>
    <row r="95" spans="1:25" ht="90" customHeight="1">
      <c r="A95" s="6" t="s">
        <v>208</v>
      </c>
      <c r="B95" s="94" t="s">
        <v>209</v>
      </c>
      <c r="C95" s="94"/>
      <c r="D95" s="95" t="s">
        <v>23</v>
      </c>
      <c r="E95" s="96"/>
      <c r="F95" s="97" t="s">
        <v>210</v>
      </c>
      <c r="G95" s="97"/>
      <c r="H95" s="97"/>
      <c r="I95" s="97"/>
      <c r="J95" s="97"/>
      <c r="K95" s="7" t="s">
        <v>25</v>
      </c>
      <c r="L95" s="98">
        <v>190.98</v>
      </c>
      <c r="M95" s="99"/>
      <c r="N95" s="100"/>
      <c r="O95" s="101"/>
      <c r="P95" s="102">
        <f t="shared" ref="P95:P97" si="36">TRUNC(L95*N95,2)</f>
        <v>0</v>
      </c>
      <c r="Q95" s="102"/>
      <c r="R95" s="92">
        <v>0.27669999999999995</v>
      </c>
      <c r="S95" s="92"/>
      <c r="T95" s="93">
        <f t="shared" ref="T95:T97" si="37">TRUNC(P95*(1+R95),2)</f>
        <v>0</v>
      </c>
      <c r="U95" s="65"/>
      <c r="X95" s="64">
        <v>55.44</v>
      </c>
      <c r="Y95" s="65"/>
    </row>
    <row r="96" spans="1:25" ht="75" customHeight="1">
      <c r="A96" s="6" t="s">
        <v>211</v>
      </c>
      <c r="B96" s="94" t="s">
        <v>212</v>
      </c>
      <c r="C96" s="94"/>
      <c r="D96" s="95" t="s">
        <v>23</v>
      </c>
      <c r="E96" s="96"/>
      <c r="F96" s="97" t="s">
        <v>213</v>
      </c>
      <c r="G96" s="97"/>
      <c r="H96" s="97"/>
      <c r="I96" s="97"/>
      <c r="J96" s="97"/>
      <c r="K96" s="7" t="s">
        <v>25</v>
      </c>
      <c r="L96" s="98">
        <v>190.98</v>
      </c>
      <c r="M96" s="99"/>
      <c r="N96" s="100"/>
      <c r="O96" s="101"/>
      <c r="P96" s="102">
        <f t="shared" si="36"/>
        <v>0</v>
      </c>
      <c r="Q96" s="102"/>
      <c r="R96" s="92">
        <v>0.27669999999999995</v>
      </c>
      <c r="S96" s="92"/>
      <c r="T96" s="93">
        <f t="shared" si="37"/>
        <v>0</v>
      </c>
      <c r="U96" s="65"/>
      <c r="X96" s="64">
        <v>65.58</v>
      </c>
      <c r="Y96" s="65"/>
    </row>
    <row r="97" spans="1:25" ht="60" customHeight="1" thickBot="1">
      <c r="A97" s="6" t="s">
        <v>214</v>
      </c>
      <c r="B97" s="94" t="s">
        <v>215</v>
      </c>
      <c r="C97" s="94"/>
      <c r="D97" s="95" t="s">
        <v>23</v>
      </c>
      <c r="E97" s="96"/>
      <c r="F97" s="97" t="s">
        <v>216</v>
      </c>
      <c r="G97" s="97"/>
      <c r="H97" s="97"/>
      <c r="I97" s="97"/>
      <c r="J97" s="97"/>
      <c r="K97" s="7" t="s">
        <v>77</v>
      </c>
      <c r="L97" s="98">
        <v>154.44</v>
      </c>
      <c r="M97" s="99"/>
      <c r="N97" s="100"/>
      <c r="O97" s="101"/>
      <c r="P97" s="102">
        <f t="shared" si="36"/>
        <v>0</v>
      </c>
      <c r="Q97" s="102"/>
      <c r="R97" s="92">
        <v>0.27669999999999995</v>
      </c>
      <c r="S97" s="92"/>
      <c r="T97" s="93">
        <f t="shared" si="37"/>
        <v>0</v>
      </c>
      <c r="U97" s="65"/>
      <c r="X97" s="68">
        <v>141.83000000000001</v>
      </c>
      <c r="Y97" s="69"/>
    </row>
    <row r="98" spans="1:25" ht="5.25" customHeight="1" thickBot="1">
      <c r="A98" s="8"/>
      <c r="B98" s="9"/>
      <c r="C98" s="9"/>
      <c r="D98" s="9"/>
      <c r="E98" s="9"/>
      <c r="F98" s="9"/>
      <c r="G98" s="9"/>
      <c r="H98" s="9"/>
      <c r="I98" s="9"/>
      <c r="J98" s="9"/>
      <c r="K98" s="9"/>
      <c r="L98" s="9"/>
      <c r="M98" s="9"/>
      <c r="N98" s="9"/>
      <c r="O98" s="9"/>
      <c r="P98" s="9"/>
      <c r="Q98" s="9"/>
      <c r="R98" s="9"/>
      <c r="S98" s="9"/>
      <c r="T98" s="9"/>
      <c r="U98" s="10"/>
      <c r="X98" s="44" t="s">
        <v>353</v>
      </c>
      <c r="Y98" s="45"/>
    </row>
    <row r="99" spans="1:25" ht="15" customHeight="1" thickBot="1">
      <c r="A99" s="85" t="s">
        <v>78</v>
      </c>
      <c r="B99" s="86"/>
      <c r="C99" s="86"/>
      <c r="D99" s="86"/>
      <c r="E99" s="86"/>
      <c r="F99" s="86"/>
      <c r="G99" s="86"/>
      <c r="H99" s="86"/>
      <c r="I99" s="86"/>
      <c r="J99" s="86"/>
      <c r="K99" s="86"/>
      <c r="L99" s="86"/>
      <c r="M99" s="86"/>
      <c r="N99" s="86"/>
      <c r="O99" s="87"/>
      <c r="P99" s="88">
        <f>P93+P89+P75+P67+P60+P53+P49+P41+P36</f>
        <v>0</v>
      </c>
      <c r="Q99" s="110"/>
      <c r="R99" s="90">
        <v>0.27669999999999995</v>
      </c>
      <c r="S99" s="91"/>
      <c r="T99" s="88">
        <f>T93+T89+T75+T67+T60+T53+T49+T41+T36</f>
        <v>0</v>
      </c>
      <c r="U99" s="110"/>
      <c r="X99" s="48"/>
      <c r="Y99" s="49"/>
    </row>
    <row r="100" spans="1:25" ht="5.25" customHeight="1" thickBot="1">
      <c r="A100" s="8"/>
      <c r="B100" s="9"/>
      <c r="C100" s="9"/>
      <c r="D100" s="9"/>
      <c r="E100" s="9"/>
      <c r="F100" s="9"/>
      <c r="G100" s="9"/>
      <c r="H100" s="9"/>
      <c r="I100" s="9"/>
      <c r="J100" s="9"/>
      <c r="K100" s="9"/>
      <c r="L100" s="9"/>
      <c r="M100" s="9"/>
      <c r="N100" s="9"/>
      <c r="O100" s="9"/>
      <c r="P100" s="9"/>
      <c r="Q100" s="9"/>
      <c r="R100" s="9"/>
      <c r="S100" s="9"/>
      <c r="T100" s="9"/>
      <c r="U100" s="10"/>
      <c r="X100" s="48"/>
      <c r="Y100" s="49"/>
    </row>
    <row r="101" spans="1:25" s="4" customFormat="1" ht="17.25" thickBot="1">
      <c r="A101" s="111" t="s">
        <v>217</v>
      </c>
      <c r="B101" s="112"/>
      <c r="C101" s="112"/>
      <c r="D101" s="112"/>
      <c r="E101" s="112"/>
      <c r="F101" s="112"/>
      <c r="G101" s="112"/>
      <c r="H101" s="112"/>
      <c r="I101" s="112"/>
      <c r="J101" s="112"/>
      <c r="K101" s="112"/>
      <c r="L101" s="112"/>
      <c r="M101" s="112"/>
      <c r="N101" s="112"/>
      <c r="O101" s="112"/>
      <c r="P101" s="112"/>
      <c r="Q101" s="112"/>
      <c r="R101" s="112"/>
      <c r="S101" s="112"/>
      <c r="T101" s="112"/>
      <c r="U101" s="113"/>
      <c r="X101" s="48"/>
      <c r="Y101" s="49"/>
    </row>
    <row r="102" spans="1:25" ht="16.5" customHeight="1" thickBot="1">
      <c r="A102" s="5" t="s">
        <v>218</v>
      </c>
      <c r="B102" s="103" t="s">
        <v>81</v>
      </c>
      <c r="C102" s="103"/>
      <c r="D102" s="103"/>
      <c r="E102" s="103"/>
      <c r="F102" s="103"/>
      <c r="G102" s="103"/>
      <c r="H102" s="103"/>
      <c r="I102" s="103"/>
      <c r="J102" s="103"/>
      <c r="K102" s="103"/>
      <c r="L102" s="103"/>
      <c r="M102" s="103"/>
      <c r="N102" s="103"/>
      <c r="O102" s="103"/>
      <c r="P102" s="108">
        <f>SUM(P103:Q105)</f>
        <v>0</v>
      </c>
      <c r="Q102" s="109"/>
      <c r="R102" s="106"/>
      <c r="S102" s="106"/>
      <c r="T102" s="108">
        <f>SUM(T103:U105)</f>
        <v>0</v>
      </c>
      <c r="U102" s="109"/>
      <c r="X102" s="46"/>
      <c r="Y102" s="47"/>
    </row>
    <row r="103" spans="1:25" ht="60" customHeight="1">
      <c r="A103" s="6" t="s">
        <v>219</v>
      </c>
      <c r="B103" s="94" t="s">
        <v>83</v>
      </c>
      <c r="C103" s="94"/>
      <c r="D103" s="95" t="s">
        <v>23</v>
      </c>
      <c r="E103" s="96"/>
      <c r="F103" s="97" t="s">
        <v>84</v>
      </c>
      <c r="G103" s="97"/>
      <c r="H103" s="97"/>
      <c r="I103" s="97"/>
      <c r="J103" s="97"/>
      <c r="K103" s="7" t="s">
        <v>25</v>
      </c>
      <c r="L103" s="98">
        <v>34.31</v>
      </c>
      <c r="M103" s="99"/>
      <c r="N103" s="100"/>
      <c r="O103" s="101"/>
      <c r="P103" s="102">
        <f t="shared" ref="P103" si="38">TRUNC(L103*N103,2)</f>
        <v>0</v>
      </c>
      <c r="Q103" s="102"/>
      <c r="R103" s="92">
        <v>0.27669999999999995</v>
      </c>
      <c r="S103" s="92"/>
      <c r="T103" s="93">
        <f t="shared" ref="T103" si="39">TRUNC(P103*(1+R103),2)</f>
        <v>0</v>
      </c>
      <c r="U103" s="65"/>
      <c r="X103" s="62">
        <v>3.21</v>
      </c>
      <c r="Y103" s="63"/>
    </row>
    <row r="104" spans="1:25" ht="75" customHeight="1">
      <c r="A104" s="6" t="s">
        <v>220</v>
      </c>
      <c r="B104" s="94" t="s">
        <v>86</v>
      </c>
      <c r="C104" s="94"/>
      <c r="D104" s="95" t="s">
        <v>23</v>
      </c>
      <c r="E104" s="96"/>
      <c r="F104" s="97" t="s">
        <v>87</v>
      </c>
      <c r="G104" s="97"/>
      <c r="H104" s="97"/>
      <c r="I104" s="97"/>
      <c r="J104" s="97"/>
      <c r="K104" s="7" t="s">
        <v>52</v>
      </c>
      <c r="L104" s="98">
        <v>15.02</v>
      </c>
      <c r="M104" s="99"/>
      <c r="N104" s="100"/>
      <c r="O104" s="101"/>
      <c r="P104" s="102">
        <f t="shared" ref="P104:P105" si="40">TRUNC(L104*N104,2)</f>
        <v>0</v>
      </c>
      <c r="Q104" s="102"/>
      <c r="R104" s="92">
        <v>0.27669999999999995</v>
      </c>
      <c r="S104" s="92"/>
      <c r="T104" s="93">
        <f t="shared" ref="T104:T105" si="41">TRUNC(P104*(1+R104),2)</f>
        <v>0</v>
      </c>
      <c r="U104" s="65"/>
      <c r="X104" s="64">
        <v>53.23</v>
      </c>
      <c r="Y104" s="65"/>
    </row>
    <row r="105" spans="1:25" ht="60" customHeight="1" thickBot="1">
      <c r="A105" s="6" t="s">
        <v>221</v>
      </c>
      <c r="B105" s="94" t="s">
        <v>89</v>
      </c>
      <c r="C105" s="94"/>
      <c r="D105" s="95" t="s">
        <v>23</v>
      </c>
      <c r="E105" s="96"/>
      <c r="F105" s="97" t="s">
        <v>90</v>
      </c>
      <c r="G105" s="97"/>
      <c r="H105" s="97"/>
      <c r="I105" s="97"/>
      <c r="J105" s="97"/>
      <c r="K105" s="7" t="s">
        <v>52</v>
      </c>
      <c r="L105" s="98">
        <v>8.9700000000000006</v>
      </c>
      <c r="M105" s="99"/>
      <c r="N105" s="100"/>
      <c r="O105" s="101"/>
      <c r="P105" s="102">
        <f t="shared" si="40"/>
        <v>0</v>
      </c>
      <c r="Q105" s="102"/>
      <c r="R105" s="92">
        <v>0.27669999999999995</v>
      </c>
      <c r="S105" s="92"/>
      <c r="T105" s="93">
        <f t="shared" si="41"/>
        <v>0</v>
      </c>
      <c r="U105" s="65"/>
      <c r="X105" s="68">
        <v>20.94</v>
      </c>
      <c r="Y105" s="69"/>
    </row>
    <row r="106" spans="1:25" ht="5.25" customHeight="1" thickBot="1">
      <c r="A106" s="8"/>
      <c r="B106" s="9"/>
      <c r="C106" s="9"/>
      <c r="D106" s="9"/>
      <c r="E106" s="9"/>
      <c r="F106" s="9"/>
      <c r="G106" s="9"/>
      <c r="H106" s="9"/>
      <c r="I106" s="9"/>
      <c r="J106" s="9"/>
      <c r="K106" s="9"/>
      <c r="L106" s="9"/>
      <c r="M106" s="9"/>
      <c r="N106" s="9"/>
      <c r="O106" s="9"/>
      <c r="P106" s="9"/>
      <c r="Q106" s="9"/>
      <c r="R106" s="9"/>
      <c r="S106" s="9"/>
      <c r="T106" s="9"/>
      <c r="U106" s="10"/>
      <c r="X106" s="44" t="s">
        <v>353</v>
      </c>
      <c r="Y106" s="45"/>
    </row>
    <row r="107" spans="1:25" ht="16.5" customHeight="1" thickBot="1">
      <c r="A107" s="5" t="s">
        <v>222</v>
      </c>
      <c r="B107" s="103" t="s">
        <v>92</v>
      </c>
      <c r="C107" s="103"/>
      <c r="D107" s="103"/>
      <c r="E107" s="103"/>
      <c r="F107" s="103"/>
      <c r="G107" s="103"/>
      <c r="H107" s="103"/>
      <c r="I107" s="103"/>
      <c r="J107" s="103"/>
      <c r="K107" s="103"/>
      <c r="L107" s="103"/>
      <c r="M107" s="103"/>
      <c r="N107" s="103"/>
      <c r="O107" s="103"/>
      <c r="P107" s="104">
        <f>SUM(P108:Q113)</f>
        <v>0</v>
      </c>
      <c r="Q107" s="105"/>
      <c r="R107" s="106"/>
      <c r="S107" s="106"/>
      <c r="T107" s="104">
        <f>SUM(T108:U113)</f>
        <v>0</v>
      </c>
      <c r="U107" s="105"/>
      <c r="X107" s="46"/>
      <c r="Y107" s="47"/>
    </row>
    <row r="108" spans="1:25" ht="105" customHeight="1">
      <c r="A108" s="6" t="s">
        <v>223</v>
      </c>
      <c r="B108" s="94" t="s">
        <v>40</v>
      </c>
      <c r="C108" s="94"/>
      <c r="D108" s="95" t="s">
        <v>23</v>
      </c>
      <c r="E108" s="96"/>
      <c r="F108" s="97" t="s">
        <v>41</v>
      </c>
      <c r="G108" s="97"/>
      <c r="H108" s="97"/>
      <c r="I108" s="97"/>
      <c r="J108" s="97"/>
      <c r="K108" s="7" t="s">
        <v>25</v>
      </c>
      <c r="L108" s="98">
        <v>174.88</v>
      </c>
      <c r="M108" s="99"/>
      <c r="N108" s="100"/>
      <c r="O108" s="101"/>
      <c r="P108" s="102">
        <f t="shared" ref="P108" si="42">TRUNC(L108*N108,2)</f>
        <v>0</v>
      </c>
      <c r="Q108" s="102"/>
      <c r="R108" s="92">
        <v>0.27669999999999995</v>
      </c>
      <c r="S108" s="92"/>
      <c r="T108" s="93">
        <f t="shared" ref="T108" si="43">TRUNC(P108*(1+R108),2)</f>
        <v>0</v>
      </c>
      <c r="U108" s="65"/>
      <c r="X108" s="62">
        <v>62.6</v>
      </c>
      <c r="Y108" s="63"/>
    </row>
    <row r="109" spans="1:25" ht="165" customHeight="1">
      <c r="A109" s="6" t="s">
        <v>224</v>
      </c>
      <c r="B109" s="94" t="s">
        <v>43</v>
      </c>
      <c r="C109" s="94"/>
      <c r="D109" s="95" t="s">
        <v>23</v>
      </c>
      <c r="E109" s="96"/>
      <c r="F109" s="97" t="s">
        <v>44</v>
      </c>
      <c r="G109" s="97"/>
      <c r="H109" s="97"/>
      <c r="I109" s="97"/>
      <c r="J109" s="97"/>
      <c r="K109" s="7" t="s">
        <v>45</v>
      </c>
      <c r="L109" s="98">
        <v>287.10000000000002</v>
      </c>
      <c r="M109" s="99"/>
      <c r="N109" s="100"/>
      <c r="O109" s="101"/>
      <c r="P109" s="102">
        <f t="shared" ref="P109:P113" si="44">TRUNC(L109*N109,2)</f>
        <v>0</v>
      </c>
      <c r="Q109" s="102"/>
      <c r="R109" s="92">
        <v>0.27669999999999995</v>
      </c>
      <c r="S109" s="92"/>
      <c r="T109" s="93">
        <f t="shared" ref="T109:T113" si="45">TRUNC(P109*(1+R109),2)</f>
        <v>0</v>
      </c>
      <c r="U109" s="65"/>
      <c r="X109" s="64">
        <v>14.23</v>
      </c>
      <c r="Y109" s="65"/>
    </row>
    <row r="110" spans="1:25" ht="165" customHeight="1">
      <c r="A110" s="6" t="s">
        <v>225</v>
      </c>
      <c r="B110" s="94" t="s">
        <v>96</v>
      </c>
      <c r="C110" s="94"/>
      <c r="D110" s="95" t="s">
        <v>23</v>
      </c>
      <c r="E110" s="96"/>
      <c r="F110" s="97" t="s">
        <v>97</v>
      </c>
      <c r="G110" s="97"/>
      <c r="H110" s="97"/>
      <c r="I110" s="97"/>
      <c r="J110" s="97"/>
      <c r="K110" s="7" t="s">
        <v>45</v>
      </c>
      <c r="L110" s="98">
        <v>133.72</v>
      </c>
      <c r="M110" s="99"/>
      <c r="N110" s="100"/>
      <c r="O110" s="101"/>
      <c r="P110" s="102">
        <f t="shared" si="44"/>
        <v>0</v>
      </c>
      <c r="Q110" s="102"/>
      <c r="R110" s="92">
        <v>0.27669999999999995</v>
      </c>
      <c r="S110" s="92"/>
      <c r="T110" s="93">
        <f t="shared" si="45"/>
        <v>0</v>
      </c>
      <c r="U110" s="65"/>
      <c r="X110" s="64">
        <v>14.17</v>
      </c>
      <c r="Y110" s="65"/>
    </row>
    <row r="111" spans="1:25" ht="150" customHeight="1">
      <c r="A111" s="6" t="s">
        <v>226</v>
      </c>
      <c r="B111" s="94" t="s">
        <v>47</v>
      </c>
      <c r="C111" s="94"/>
      <c r="D111" s="95" t="s">
        <v>23</v>
      </c>
      <c r="E111" s="96"/>
      <c r="F111" s="97" t="s">
        <v>48</v>
      </c>
      <c r="G111" s="97"/>
      <c r="H111" s="97"/>
      <c r="I111" s="97"/>
      <c r="J111" s="97"/>
      <c r="K111" s="7" t="s">
        <v>45</v>
      </c>
      <c r="L111" s="98">
        <v>962.27</v>
      </c>
      <c r="M111" s="99"/>
      <c r="N111" s="100"/>
      <c r="O111" s="101"/>
      <c r="P111" s="102">
        <f t="shared" si="44"/>
        <v>0</v>
      </c>
      <c r="Q111" s="102"/>
      <c r="R111" s="92">
        <v>0.27669999999999995</v>
      </c>
      <c r="S111" s="92"/>
      <c r="T111" s="93">
        <f t="shared" si="45"/>
        <v>0</v>
      </c>
      <c r="U111" s="65"/>
      <c r="X111" s="64">
        <v>12.54</v>
      </c>
      <c r="Y111" s="65"/>
    </row>
    <row r="112" spans="1:25" ht="90" customHeight="1">
      <c r="A112" s="6" t="s">
        <v>227</v>
      </c>
      <c r="B112" s="94" t="s">
        <v>50</v>
      </c>
      <c r="C112" s="94"/>
      <c r="D112" s="95" t="s">
        <v>23</v>
      </c>
      <c r="E112" s="96"/>
      <c r="F112" s="97" t="s">
        <v>51</v>
      </c>
      <c r="G112" s="97"/>
      <c r="H112" s="97"/>
      <c r="I112" s="97"/>
      <c r="J112" s="97"/>
      <c r="K112" s="7" t="s">
        <v>52</v>
      </c>
      <c r="L112" s="98">
        <v>21.13</v>
      </c>
      <c r="M112" s="99"/>
      <c r="N112" s="100"/>
      <c r="O112" s="101"/>
      <c r="P112" s="102">
        <f t="shared" si="44"/>
        <v>0</v>
      </c>
      <c r="Q112" s="102"/>
      <c r="R112" s="92">
        <v>0.27669999999999995</v>
      </c>
      <c r="S112" s="92"/>
      <c r="T112" s="93">
        <f t="shared" si="45"/>
        <v>0</v>
      </c>
      <c r="U112" s="65"/>
      <c r="X112" s="64">
        <v>396.04</v>
      </c>
      <c r="Y112" s="65"/>
    </row>
    <row r="113" spans="1:25" ht="60" customHeight="1" thickBot="1">
      <c r="A113" s="6" t="s">
        <v>228</v>
      </c>
      <c r="B113" s="94" t="s">
        <v>54</v>
      </c>
      <c r="C113" s="94"/>
      <c r="D113" s="95" t="s">
        <v>23</v>
      </c>
      <c r="E113" s="96"/>
      <c r="F113" s="97" t="s">
        <v>55</v>
      </c>
      <c r="G113" s="97"/>
      <c r="H113" s="97"/>
      <c r="I113" s="97"/>
      <c r="J113" s="97"/>
      <c r="K113" s="7" t="s">
        <v>25</v>
      </c>
      <c r="L113" s="98">
        <v>29.14</v>
      </c>
      <c r="M113" s="99"/>
      <c r="N113" s="100"/>
      <c r="O113" s="101"/>
      <c r="P113" s="102">
        <f t="shared" si="44"/>
        <v>0</v>
      </c>
      <c r="Q113" s="102"/>
      <c r="R113" s="92">
        <v>0.27669999999999995</v>
      </c>
      <c r="S113" s="92"/>
      <c r="T113" s="93">
        <f t="shared" si="45"/>
        <v>0</v>
      </c>
      <c r="U113" s="65"/>
      <c r="X113" s="68">
        <v>21.34</v>
      </c>
      <c r="Y113" s="69"/>
    </row>
    <row r="114" spans="1:25" ht="5.25" customHeight="1" thickBot="1">
      <c r="A114" s="8"/>
      <c r="B114" s="9"/>
      <c r="C114" s="9"/>
      <c r="D114" s="9"/>
      <c r="E114" s="9"/>
      <c r="F114" s="9"/>
      <c r="G114" s="9"/>
      <c r="H114" s="9"/>
      <c r="I114" s="9"/>
      <c r="J114" s="9"/>
      <c r="K114" s="9"/>
      <c r="L114" s="9"/>
      <c r="M114" s="9"/>
      <c r="N114" s="9"/>
      <c r="O114" s="9"/>
      <c r="P114" s="9"/>
      <c r="Q114" s="9"/>
      <c r="R114" s="9"/>
      <c r="S114" s="9"/>
      <c r="T114" s="9"/>
      <c r="U114" s="10"/>
      <c r="X114" s="44" t="s">
        <v>353</v>
      </c>
      <c r="Y114" s="45"/>
    </row>
    <row r="115" spans="1:25" ht="16.5" customHeight="1" thickBot="1">
      <c r="A115" s="5" t="s">
        <v>229</v>
      </c>
      <c r="B115" s="103" t="s">
        <v>230</v>
      </c>
      <c r="C115" s="103"/>
      <c r="D115" s="103"/>
      <c r="E115" s="103"/>
      <c r="F115" s="103"/>
      <c r="G115" s="103"/>
      <c r="H115" s="103"/>
      <c r="I115" s="103"/>
      <c r="J115" s="103"/>
      <c r="K115" s="103"/>
      <c r="L115" s="103"/>
      <c r="M115" s="103"/>
      <c r="N115" s="103"/>
      <c r="O115" s="103"/>
      <c r="P115" s="108">
        <f>SUM(P116:Q118)</f>
        <v>0</v>
      </c>
      <c r="Q115" s="109"/>
      <c r="R115" s="106"/>
      <c r="S115" s="106"/>
      <c r="T115" s="104">
        <f>SUM(T116:U118)</f>
        <v>0</v>
      </c>
      <c r="U115" s="105"/>
      <c r="X115" s="46"/>
      <c r="Y115" s="47"/>
    </row>
    <row r="116" spans="1:25" ht="105" customHeight="1">
      <c r="A116" s="6" t="s">
        <v>231</v>
      </c>
      <c r="B116" s="94" t="s">
        <v>57</v>
      </c>
      <c r="C116" s="94"/>
      <c r="D116" s="95" t="s">
        <v>23</v>
      </c>
      <c r="E116" s="96"/>
      <c r="F116" s="97" t="s">
        <v>58</v>
      </c>
      <c r="G116" s="97"/>
      <c r="H116" s="97"/>
      <c r="I116" s="97"/>
      <c r="J116" s="97"/>
      <c r="K116" s="7" t="s">
        <v>25</v>
      </c>
      <c r="L116" s="98">
        <v>135.21</v>
      </c>
      <c r="M116" s="99"/>
      <c r="N116" s="100"/>
      <c r="O116" s="101"/>
      <c r="P116" s="102">
        <f t="shared" ref="P116" si="46">TRUNC(L116*N116,2)</f>
        <v>0</v>
      </c>
      <c r="Q116" s="102"/>
      <c r="R116" s="92">
        <v>0.27669999999999995</v>
      </c>
      <c r="S116" s="92"/>
      <c r="T116" s="93">
        <f t="shared" ref="T116" si="47">TRUNC(P116*(1+R116),2)</f>
        <v>0</v>
      </c>
      <c r="U116" s="65"/>
      <c r="X116" s="62">
        <v>57.03</v>
      </c>
      <c r="Y116" s="63"/>
    </row>
    <row r="117" spans="1:25" ht="60" customHeight="1">
      <c r="A117" s="6" t="s">
        <v>232</v>
      </c>
      <c r="B117" s="94" t="s">
        <v>60</v>
      </c>
      <c r="C117" s="94"/>
      <c r="D117" s="95" t="s">
        <v>23</v>
      </c>
      <c r="E117" s="96"/>
      <c r="F117" s="97" t="s">
        <v>61</v>
      </c>
      <c r="G117" s="97"/>
      <c r="H117" s="97"/>
      <c r="I117" s="97"/>
      <c r="J117" s="97"/>
      <c r="K117" s="7" t="s">
        <v>25</v>
      </c>
      <c r="L117" s="98">
        <v>158.32</v>
      </c>
      <c r="M117" s="99"/>
      <c r="N117" s="100"/>
      <c r="O117" s="101"/>
      <c r="P117" s="102">
        <f t="shared" ref="P117:P118" si="48">TRUNC(L117*N117,2)</f>
        <v>0</v>
      </c>
      <c r="Q117" s="102"/>
      <c r="R117" s="92">
        <v>0.27669999999999995</v>
      </c>
      <c r="S117" s="92"/>
      <c r="T117" s="93">
        <f t="shared" ref="T117:T118" si="49">TRUNC(P117*(1+R117),2)</f>
        <v>0</v>
      </c>
      <c r="U117" s="65"/>
      <c r="X117" s="64">
        <v>30.17</v>
      </c>
      <c r="Y117" s="65"/>
    </row>
    <row r="118" spans="1:25" ht="90" customHeight="1" thickBot="1">
      <c r="A118" s="6" t="s">
        <v>233</v>
      </c>
      <c r="B118" s="94" t="s">
        <v>234</v>
      </c>
      <c r="C118" s="94"/>
      <c r="D118" s="95" t="s">
        <v>23</v>
      </c>
      <c r="E118" s="96"/>
      <c r="F118" s="97" t="s">
        <v>235</v>
      </c>
      <c r="G118" s="97"/>
      <c r="H118" s="97"/>
      <c r="I118" s="97"/>
      <c r="J118" s="97"/>
      <c r="K118" s="7" t="s">
        <v>25</v>
      </c>
      <c r="L118" s="98">
        <v>19.07</v>
      </c>
      <c r="M118" s="99"/>
      <c r="N118" s="100"/>
      <c r="O118" s="101"/>
      <c r="P118" s="102">
        <f t="shared" si="48"/>
        <v>0</v>
      </c>
      <c r="Q118" s="102"/>
      <c r="R118" s="92">
        <v>0.27669999999999995</v>
      </c>
      <c r="S118" s="92"/>
      <c r="T118" s="93">
        <f t="shared" si="49"/>
        <v>0</v>
      </c>
      <c r="U118" s="65"/>
      <c r="X118" s="68">
        <v>493.88</v>
      </c>
      <c r="Y118" s="69"/>
    </row>
    <row r="119" spans="1:25" ht="5.25" customHeight="1" thickBot="1">
      <c r="A119" s="8"/>
      <c r="B119" s="9"/>
      <c r="C119" s="9"/>
      <c r="D119" s="9"/>
      <c r="E119" s="9"/>
      <c r="F119" s="9"/>
      <c r="G119" s="9"/>
      <c r="H119" s="9"/>
      <c r="I119" s="9"/>
      <c r="J119" s="9"/>
      <c r="K119" s="9"/>
      <c r="L119" s="9"/>
      <c r="M119" s="9"/>
      <c r="N119" s="9"/>
      <c r="O119" s="9"/>
      <c r="P119" s="9"/>
      <c r="Q119" s="9"/>
      <c r="R119" s="9"/>
      <c r="S119" s="9"/>
      <c r="T119" s="9"/>
      <c r="U119" s="10"/>
      <c r="X119" s="44" t="s">
        <v>353</v>
      </c>
      <c r="Y119" s="45"/>
    </row>
    <row r="120" spans="1:25" ht="16.5" customHeight="1" thickBot="1">
      <c r="A120" s="5" t="s">
        <v>236</v>
      </c>
      <c r="B120" s="103" t="s">
        <v>106</v>
      </c>
      <c r="C120" s="103"/>
      <c r="D120" s="103"/>
      <c r="E120" s="103"/>
      <c r="F120" s="103"/>
      <c r="G120" s="103"/>
      <c r="H120" s="103"/>
      <c r="I120" s="103"/>
      <c r="J120" s="103"/>
      <c r="K120" s="103"/>
      <c r="L120" s="103"/>
      <c r="M120" s="103"/>
      <c r="N120" s="103"/>
      <c r="O120" s="103"/>
      <c r="P120" s="104">
        <f>SUM(P121:Q125)</f>
        <v>0</v>
      </c>
      <c r="Q120" s="105"/>
      <c r="R120" s="106"/>
      <c r="S120" s="106"/>
      <c r="T120" s="104">
        <f>SUM(T121:U125)</f>
        <v>0</v>
      </c>
      <c r="U120" s="105"/>
      <c r="X120" s="46"/>
      <c r="Y120" s="47"/>
    </row>
    <row r="121" spans="1:25" ht="150" customHeight="1">
      <c r="A121" s="6" t="s">
        <v>237</v>
      </c>
      <c r="B121" s="94" t="s">
        <v>108</v>
      </c>
      <c r="C121" s="94"/>
      <c r="D121" s="95" t="s">
        <v>23</v>
      </c>
      <c r="E121" s="96"/>
      <c r="F121" s="97" t="s">
        <v>109</v>
      </c>
      <c r="G121" s="97"/>
      <c r="H121" s="97"/>
      <c r="I121" s="97"/>
      <c r="J121" s="97"/>
      <c r="K121" s="7" t="s">
        <v>25</v>
      </c>
      <c r="L121" s="98">
        <v>29.14</v>
      </c>
      <c r="M121" s="99"/>
      <c r="N121" s="100"/>
      <c r="O121" s="101"/>
      <c r="P121" s="102">
        <f t="shared" ref="P121" si="50">TRUNC(L121*N121,2)</f>
        <v>0</v>
      </c>
      <c r="Q121" s="102"/>
      <c r="R121" s="92">
        <v>0.27669999999999995</v>
      </c>
      <c r="S121" s="92"/>
      <c r="T121" s="93">
        <f t="shared" ref="T121" si="51">TRUNC(P121*(1+R121),2)</f>
        <v>0</v>
      </c>
      <c r="U121" s="65"/>
      <c r="X121" s="62">
        <v>207.04</v>
      </c>
      <c r="Y121" s="63"/>
    </row>
    <row r="122" spans="1:25" ht="60" customHeight="1">
      <c r="A122" s="6" t="s">
        <v>238</v>
      </c>
      <c r="B122" s="94" t="s">
        <v>111</v>
      </c>
      <c r="C122" s="94"/>
      <c r="D122" s="95" t="s">
        <v>23</v>
      </c>
      <c r="E122" s="96"/>
      <c r="F122" s="97" t="s">
        <v>112</v>
      </c>
      <c r="G122" s="97"/>
      <c r="H122" s="97"/>
      <c r="I122" s="97"/>
      <c r="J122" s="97"/>
      <c r="K122" s="7" t="s">
        <v>25</v>
      </c>
      <c r="L122" s="98">
        <v>123.27</v>
      </c>
      <c r="M122" s="99"/>
      <c r="N122" s="100"/>
      <c r="O122" s="101"/>
      <c r="P122" s="102">
        <f t="shared" ref="P122:P125" si="52">TRUNC(L122*N122,2)</f>
        <v>0</v>
      </c>
      <c r="Q122" s="102"/>
      <c r="R122" s="92">
        <v>0.27669999999999995</v>
      </c>
      <c r="S122" s="92"/>
      <c r="T122" s="93">
        <f t="shared" ref="T122:T125" si="53">TRUNC(P122*(1+R122),2)</f>
        <v>0</v>
      </c>
      <c r="U122" s="65"/>
      <c r="X122" s="64">
        <v>108.15</v>
      </c>
      <c r="Y122" s="65"/>
    </row>
    <row r="123" spans="1:25" ht="105" customHeight="1">
      <c r="A123" s="6" t="s">
        <v>239</v>
      </c>
      <c r="B123" s="94" t="s">
        <v>114</v>
      </c>
      <c r="C123" s="94"/>
      <c r="D123" s="95" t="s">
        <v>23</v>
      </c>
      <c r="E123" s="96"/>
      <c r="F123" s="97" t="s">
        <v>115</v>
      </c>
      <c r="G123" s="97"/>
      <c r="H123" s="97"/>
      <c r="I123" s="97"/>
      <c r="J123" s="97"/>
      <c r="K123" s="7" t="s">
        <v>77</v>
      </c>
      <c r="L123" s="98">
        <v>3.3</v>
      </c>
      <c r="M123" s="99"/>
      <c r="N123" s="100"/>
      <c r="O123" s="101"/>
      <c r="P123" s="102">
        <f t="shared" si="52"/>
        <v>0</v>
      </c>
      <c r="Q123" s="102"/>
      <c r="R123" s="92">
        <v>0.27669999999999995</v>
      </c>
      <c r="S123" s="92"/>
      <c r="T123" s="93">
        <f t="shared" si="53"/>
        <v>0</v>
      </c>
      <c r="U123" s="65"/>
      <c r="X123" s="64">
        <v>61.17</v>
      </c>
      <c r="Y123" s="65"/>
    </row>
    <row r="124" spans="1:25" ht="105" customHeight="1">
      <c r="A124" s="6" t="s">
        <v>240</v>
      </c>
      <c r="B124" s="94" t="s">
        <v>117</v>
      </c>
      <c r="C124" s="94"/>
      <c r="D124" s="95" t="s">
        <v>23</v>
      </c>
      <c r="E124" s="96"/>
      <c r="F124" s="97" t="s">
        <v>118</v>
      </c>
      <c r="G124" s="97"/>
      <c r="H124" s="97"/>
      <c r="I124" s="97"/>
      <c r="J124" s="97"/>
      <c r="K124" s="7" t="s">
        <v>77</v>
      </c>
      <c r="L124" s="98">
        <v>13.6</v>
      </c>
      <c r="M124" s="99"/>
      <c r="N124" s="100"/>
      <c r="O124" s="101"/>
      <c r="P124" s="102">
        <f t="shared" si="52"/>
        <v>0</v>
      </c>
      <c r="Q124" s="102"/>
      <c r="R124" s="92">
        <v>0.27669999999999995</v>
      </c>
      <c r="S124" s="92"/>
      <c r="T124" s="93">
        <f t="shared" si="53"/>
        <v>0</v>
      </c>
      <c r="U124" s="65"/>
      <c r="X124" s="64">
        <v>81.12</v>
      </c>
      <c r="Y124" s="65"/>
    </row>
    <row r="125" spans="1:25" ht="90" customHeight="1" thickBot="1">
      <c r="A125" s="6" t="s">
        <v>241</v>
      </c>
      <c r="B125" s="94" t="s">
        <v>120</v>
      </c>
      <c r="C125" s="94"/>
      <c r="D125" s="95" t="s">
        <v>23</v>
      </c>
      <c r="E125" s="96"/>
      <c r="F125" s="97" t="s">
        <v>121</v>
      </c>
      <c r="G125" s="97"/>
      <c r="H125" s="97"/>
      <c r="I125" s="97"/>
      <c r="J125" s="97"/>
      <c r="K125" s="7" t="s">
        <v>25</v>
      </c>
      <c r="L125" s="98">
        <v>29.14</v>
      </c>
      <c r="M125" s="99"/>
      <c r="N125" s="100"/>
      <c r="O125" s="101"/>
      <c r="P125" s="102">
        <f t="shared" si="52"/>
        <v>0</v>
      </c>
      <c r="Q125" s="102"/>
      <c r="R125" s="92">
        <v>0.27669999999999995</v>
      </c>
      <c r="S125" s="92"/>
      <c r="T125" s="93">
        <f t="shared" si="53"/>
        <v>0</v>
      </c>
      <c r="U125" s="65"/>
      <c r="X125" s="68">
        <v>50.55</v>
      </c>
      <c r="Y125" s="69"/>
    </row>
    <row r="126" spans="1:25" ht="5.25" customHeight="1" thickBot="1">
      <c r="A126" s="8"/>
      <c r="B126" s="9"/>
      <c r="C126" s="9"/>
      <c r="D126" s="9"/>
      <c r="E126" s="9"/>
      <c r="F126" s="9"/>
      <c r="G126" s="9"/>
      <c r="H126" s="9"/>
      <c r="I126" s="9"/>
      <c r="J126" s="9"/>
      <c r="K126" s="9"/>
      <c r="L126" s="9"/>
      <c r="M126" s="9"/>
      <c r="N126" s="9"/>
      <c r="O126" s="9"/>
      <c r="P126" s="9"/>
      <c r="Q126" s="9"/>
      <c r="R126" s="9"/>
      <c r="S126" s="9"/>
      <c r="T126" s="9"/>
      <c r="U126" s="10"/>
      <c r="X126" s="44" t="s">
        <v>353</v>
      </c>
      <c r="Y126" s="45"/>
    </row>
    <row r="127" spans="1:25" ht="16.5" customHeight="1" thickBot="1">
      <c r="A127" s="5" t="s">
        <v>242</v>
      </c>
      <c r="B127" s="103" t="s">
        <v>123</v>
      </c>
      <c r="C127" s="103"/>
      <c r="D127" s="103"/>
      <c r="E127" s="103"/>
      <c r="F127" s="103"/>
      <c r="G127" s="103"/>
      <c r="H127" s="103"/>
      <c r="I127" s="103"/>
      <c r="J127" s="103"/>
      <c r="K127" s="103"/>
      <c r="L127" s="103"/>
      <c r="M127" s="103"/>
      <c r="N127" s="103"/>
      <c r="O127" s="103"/>
      <c r="P127" s="104">
        <f>SUM(P128:Q136)</f>
        <v>0</v>
      </c>
      <c r="Q127" s="105"/>
      <c r="R127" s="106"/>
      <c r="S127" s="106"/>
      <c r="T127" s="104">
        <f>SUM(T128:U136)</f>
        <v>0</v>
      </c>
      <c r="U127" s="105"/>
      <c r="X127" s="46"/>
      <c r="Y127" s="47"/>
    </row>
    <row r="128" spans="1:25" ht="90" customHeight="1">
      <c r="A128" s="6" t="s">
        <v>243</v>
      </c>
      <c r="B128" s="94" t="s">
        <v>125</v>
      </c>
      <c r="C128" s="94"/>
      <c r="D128" s="95" t="s">
        <v>23</v>
      </c>
      <c r="E128" s="96"/>
      <c r="F128" s="97" t="s">
        <v>126</v>
      </c>
      <c r="G128" s="97"/>
      <c r="H128" s="97"/>
      <c r="I128" s="97"/>
      <c r="J128" s="97"/>
      <c r="K128" s="7" t="s">
        <v>35</v>
      </c>
      <c r="L128" s="98">
        <v>3</v>
      </c>
      <c r="M128" s="99"/>
      <c r="N128" s="100"/>
      <c r="O128" s="101"/>
      <c r="P128" s="102">
        <f t="shared" ref="P128" si="54">TRUNC(L128*N128,2)</f>
        <v>0</v>
      </c>
      <c r="Q128" s="102"/>
      <c r="R128" s="92">
        <v>0.27669999999999995</v>
      </c>
      <c r="S128" s="92"/>
      <c r="T128" s="93">
        <f t="shared" ref="T128" si="55">TRUNC(P128*(1+R128),2)</f>
        <v>0</v>
      </c>
      <c r="U128" s="65"/>
      <c r="X128" s="62">
        <v>671.51</v>
      </c>
      <c r="Y128" s="63"/>
    </row>
    <row r="129" spans="1:25" ht="90" customHeight="1">
      <c r="A129" s="6" t="s">
        <v>244</v>
      </c>
      <c r="B129" s="94" t="s">
        <v>245</v>
      </c>
      <c r="C129" s="94"/>
      <c r="D129" s="95" t="s">
        <v>23</v>
      </c>
      <c r="E129" s="96"/>
      <c r="F129" s="97" t="s">
        <v>246</v>
      </c>
      <c r="G129" s="97"/>
      <c r="H129" s="97"/>
      <c r="I129" s="97"/>
      <c r="J129" s="97"/>
      <c r="K129" s="7" t="s">
        <v>35</v>
      </c>
      <c r="L129" s="98">
        <v>1</v>
      </c>
      <c r="M129" s="99"/>
      <c r="N129" s="100"/>
      <c r="O129" s="101"/>
      <c r="P129" s="102">
        <f t="shared" ref="P129:P136" si="56">TRUNC(L129*N129,2)</f>
        <v>0</v>
      </c>
      <c r="Q129" s="102"/>
      <c r="R129" s="92">
        <v>0.27669999999999995</v>
      </c>
      <c r="S129" s="92"/>
      <c r="T129" s="93">
        <f t="shared" ref="T129:T136" si="57">TRUNC(P129*(1+R129),2)</f>
        <v>0</v>
      </c>
      <c r="U129" s="65"/>
      <c r="X129" s="64">
        <v>709.01</v>
      </c>
      <c r="Y129" s="65"/>
    </row>
    <row r="130" spans="1:25" ht="135" customHeight="1">
      <c r="A130" s="6" t="s">
        <v>247</v>
      </c>
      <c r="B130" s="94" t="s">
        <v>248</v>
      </c>
      <c r="C130" s="94"/>
      <c r="D130" s="95" t="s">
        <v>23</v>
      </c>
      <c r="E130" s="96"/>
      <c r="F130" s="97" t="s">
        <v>249</v>
      </c>
      <c r="G130" s="97"/>
      <c r="H130" s="97"/>
      <c r="I130" s="97"/>
      <c r="J130" s="97"/>
      <c r="K130" s="7" t="s">
        <v>35</v>
      </c>
      <c r="L130" s="98">
        <v>2</v>
      </c>
      <c r="M130" s="99"/>
      <c r="N130" s="100"/>
      <c r="O130" s="101"/>
      <c r="P130" s="102">
        <f t="shared" si="56"/>
        <v>0</v>
      </c>
      <c r="Q130" s="102"/>
      <c r="R130" s="92">
        <v>0.27669999999999995</v>
      </c>
      <c r="S130" s="92"/>
      <c r="T130" s="93">
        <f t="shared" si="57"/>
        <v>0</v>
      </c>
      <c r="U130" s="65"/>
      <c r="X130" s="64">
        <v>87.34</v>
      </c>
      <c r="Y130" s="65"/>
    </row>
    <row r="131" spans="1:25" ht="180" customHeight="1">
      <c r="A131" s="6" t="s">
        <v>250</v>
      </c>
      <c r="B131" s="94" t="s">
        <v>128</v>
      </c>
      <c r="C131" s="94"/>
      <c r="D131" s="95" t="s">
        <v>23</v>
      </c>
      <c r="E131" s="96"/>
      <c r="F131" s="97" t="s">
        <v>129</v>
      </c>
      <c r="G131" s="97"/>
      <c r="H131" s="97"/>
      <c r="I131" s="97"/>
      <c r="J131" s="97"/>
      <c r="K131" s="7" t="s">
        <v>35</v>
      </c>
      <c r="L131" s="98">
        <v>4</v>
      </c>
      <c r="M131" s="99"/>
      <c r="N131" s="100"/>
      <c r="O131" s="101"/>
      <c r="P131" s="102">
        <f t="shared" si="56"/>
        <v>0</v>
      </c>
      <c r="Q131" s="102"/>
      <c r="R131" s="92">
        <v>0.27669999999999995</v>
      </c>
      <c r="S131" s="92"/>
      <c r="T131" s="93">
        <f t="shared" si="57"/>
        <v>0</v>
      </c>
      <c r="U131" s="65"/>
      <c r="X131" s="64">
        <v>169.36</v>
      </c>
      <c r="Y131" s="65"/>
    </row>
    <row r="132" spans="1:25" ht="60" customHeight="1">
      <c r="A132" s="6" t="s">
        <v>251</v>
      </c>
      <c r="B132" s="94" t="s">
        <v>131</v>
      </c>
      <c r="C132" s="94"/>
      <c r="D132" s="95" t="s">
        <v>23</v>
      </c>
      <c r="E132" s="96"/>
      <c r="F132" s="97" t="s">
        <v>132</v>
      </c>
      <c r="G132" s="97"/>
      <c r="H132" s="97"/>
      <c r="I132" s="97"/>
      <c r="J132" s="97"/>
      <c r="K132" s="7" t="s">
        <v>25</v>
      </c>
      <c r="L132" s="98">
        <v>2.4</v>
      </c>
      <c r="M132" s="99"/>
      <c r="N132" s="100"/>
      <c r="O132" s="101"/>
      <c r="P132" s="102">
        <f t="shared" si="56"/>
        <v>0</v>
      </c>
      <c r="Q132" s="102"/>
      <c r="R132" s="92">
        <v>0.27669999999999995</v>
      </c>
      <c r="S132" s="92"/>
      <c r="T132" s="93">
        <f t="shared" si="57"/>
        <v>0</v>
      </c>
      <c r="U132" s="65"/>
      <c r="X132" s="64">
        <v>315.89</v>
      </c>
      <c r="Y132" s="65"/>
    </row>
    <row r="133" spans="1:25" ht="45" customHeight="1">
      <c r="A133" s="6" t="s">
        <v>252</v>
      </c>
      <c r="B133" s="94" t="s">
        <v>134</v>
      </c>
      <c r="C133" s="94"/>
      <c r="D133" s="95" t="s">
        <v>23</v>
      </c>
      <c r="E133" s="96"/>
      <c r="F133" s="97" t="s">
        <v>135</v>
      </c>
      <c r="G133" s="97"/>
      <c r="H133" s="97"/>
      <c r="I133" s="97"/>
      <c r="J133" s="97"/>
      <c r="K133" s="7" t="s">
        <v>35</v>
      </c>
      <c r="L133" s="98">
        <v>4</v>
      </c>
      <c r="M133" s="99"/>
      <c r="N133" s="100"/>
      <c r="O133" s="101"/>
      <c r="P133" s="102">
        <f t="shared" si="56"/>
        <v>0</v>
      </c>
      <c r="Q133" s="102"/>
      <c r="R133" s="92">
        <v>0.27669999999999995</v>
      </c>
      <c r="S133" s="92"/>
      <c r="T133" s="93">
        <f t="shared" si="57"/>
        <v>0</v>
      </c>
      <c r="U133" s="65"/>
      <c r="X133" s="64">
        <v>97.27</v>
      </c>
      <c r="Y133" s="65"/>
    </row>
    <row r="134" spans="1:25" ht="60" customHeight="1">
      <c r="A134" s="6" t="s">
        <v>253</v>
      </c>
      <c r="B134" s="94" t="s">
        <v>254</v>
      </c>
      <c r="C134" s="94"/>
      <c r="D134" s="95" t="s">
        <v>23</v>
      </c>
      <c r="E134" s="96"/>
      <c r="F134" s="97" t="s">
        <v>255</v>
      </c>
      <c r="G134" s="97"/>
      <c r="H134" s="97"/>
      <c r="I134" s="97"/>
      <c r="J134" s="97"/>
      <c r="K134" s="7" t="s">
        <v>25</v>
      </c>
      <c r="L134" s="98">
        <v>8.61</v>
      </c>
      <c r="M134" s="99"/>
      <c r="N134" s="100"/>
      <c r="O134" s="101"/>
      <c r="P134" s="102">
        <f t="shared" si="56"/>
        <v>0</v>
      </c>
      <c r="Q134" s="102"/>
      <c r="R134" s="92">
        <v>0.27669999999999995</v>
      </c>
      <c r="S134" s="92"/>
      <c r="T134" s="93">
        <f t="shared" si="57"/>
        <v>0</v>
      </c>
      <c r="U134" s="65"/>
      <c r="X134" s="64">
        <v>1513.02</v>
      </c>
      <c r="Y134" s="65"/>
    </row>
    <row r="135" spans="1:25" ht="135" customHeight="1">
      <c r="A135" s="6" t="s">
        <v>256</v>
      </c>
      <c r="B135" s="94" t="s">
        <v>257</v>
      </c>
      <c r="C135" s="94"/>
      <c r="D135" s="95" t="s">
        <v>23</v>
      </c>
      <c r="E135" s="96"/>
      <c r="F135" s="97" t="s">
        <v>258</v>
      </c>
      <c r="G135" s="97"/>
      <c r="H135" s="97"/>
      <c r="I135" s="97"/>
      <c r="J135" s="97"/>
      <c r="K135" s="7" t="s">
        <v>35</v>
      </c>
      <c r="L135" s="98">
        <v>6</v>
      </c>
      <c r="M135" s="99"/>
      <c r="N135" s="100"/>
      <c r="O135" s="101"/>
      <c r="P135" s="102">
        <f t="shared" si="56"/>
        <v>0</v>
      </c>
      <c r="Q135" s="102"/>
      <c r="R135" s="92">
        <v>0.27669999999999995</v>
      </c>
      <c r="S135" s="92"/>
      <c r="T135" s="93">
        <f t="shared" si="57"/>
        <v>0</v>
      </c>
      <c r="U135" s="65"/>
      <c r="X135" s="64">
        <v>219.08</v>
      </c>
      <c r="Y135" s="65"/>
    </row>
    <row r="136" spans="1:25" ht="45" customHeight="1" thickBot="1">
      <c r="A136" s="6" t="s">
        <v>259</v>
      </c>
      <c r="B136" s="94" t="s">
        <v>260</v>
      </c>
      <c r="C136" s="94"/>
      <c r="D136" s="95" t="s">
        <v>23</v>
      </c>
      <c r="E136" s="96"/>
      <c r="F136" s="97" t="s">
        <v>261</v>
      </c>
      <c r="G136" s="97"/>
      <c r="H136" s="97"/>
      <c r="I136" s="97"/>
      <c r="J136" s="97"/>
      <c r="K136" s="7" t="s">
        <v>25</v>
      </c>
      <c r="L136" s="98">
        <v>7.21</v>
      </c>
      <c r="M136" s="99"/>
      <c r="N136" s="100"/>
      <c r="O136" s="101"/>
      <c r="P136" s="102">
        <f t="shared" si="56"/>
        <v>0</v>
      </c>
      <c r="Q136" s="102"/>
      <c r="R136" s="92">
        <v>0.27669999999999995</v>
      </c>
      <c r="S136" s="92"/>
      <c r="T136" s="93">
        <f t="shared" si="57"/>
        <v>0</v>
      </c>
      <c r="U136" s="65"/>
      <c r="X136" s="68">
        <v>363.24</v>
      </c>
      <c r="Y136" s="69"/>
    </row>
    <row r="137" spans="1:25" ht="5.25" customHeight="1" thickBot="1">
      <c r="A137" s="8"/>
      <c r="B137" s="9"/>
      <c r="C137" s="9"/>
      <c r="D137" s="9"/>
      <c r="E137" s="9"/>
      <c r="F137" s="9"/>
      <c r="G137" s="9"/>
      <c r="H137" s="9"/>
      <c r="I137" s="9"/>
      <c r="J137" s="9"/>
      <c r="K137" s="9"/>
      <c r="L137" s="9"/>
      <c r="M137" s="9"/>
      <c r="N137" s="9"/>
      <c r="O137" s="9"/>
      <c r="P137" s="9"/>
      <c r="Q137" s="9"/>
      <c r="R137" s="9"/>
      <c r="S137" s="9"/>
      <c r="T137" s="9"/>
      <c r="U137" s="10"/>
      <c r="X137" s="44" t="s">
        <v>353</v>
      </c>
      <c r="Y137" s="45"/>
    </row>
    <row r="138" spans="1:25" ht="16.5" customHeight="1" thickBot="1">
      <c r="A138" s="5" t="s">
        <v>262</v>
      </c>
      <c r="B138" s="103" t="s">
        <v>140</v>
      </c>
      <c r="C138" s="103"/>
      <c r="D138" s="103"/>
      <c r="E138" s="103"/>
      <c r="F138" s="103"/>
      <c r="G138" s="103"/>
      <c r="H138" s="103"/>
      <c r="I138" s="103"/>
      <c r="J138" s="103"/>
      <c r="K138" s="103"/>
      <c r="L138" s="103"/>
      <c r="M138" s="103"/>
      <c r="N138" s="103"/>
      <c r="O138" s="103"/>
      <c r="P138" s="104">
        <f>SUM(P139:Q146)</f>
        <v>0</v>
      </c>
      <c r="Q138" s="105"/>
      <c r="R138" s="106"/>
      <c r="S138" s="106"/>
      <c r="T138" s="104">
        <f>SUM(T139:U146)</f>
        <v>0</v>
      </c>
      <c r="U138" s="105"/>
      <c r="X138" s="46"/>
      <c r="Y138" s="47"/>
    </row>
    <row r="139" spans="1:25" ht="120" customHeight="1">
      <c r="A139" s="6" t="s">
        <v>263</v>
      </c>
      <c r="B139" s="94" t="s">
        <v>142</v>
      </c>
      <c r="C139" s="94"/>
      <c r="D139" s="95" t="s">
        <v>23</v>
      </c>
      <c r="E139" s="96"/>
      <c r="F139" s="97" t="s">
        <v>143</v>
      </c>
      <c r="G139" s="97"/>
      <c r="H139" s="97"/>
      <c r="I139" s="97"/>
      <c r="J139" s="97"/>
      <c r="K139" s="7" t="s">
        <v>35</v>
      </c>
      <c r="L139" s="98">
        <v>4</v>
      </c>
      <c r="M139" s="99"/>
      <c r="N139" s="100"/>
      <c r="O139" s="101"/>
      <c r="P139" s="102">
        <f t="shared" ref="P139" si="58">TRUNC(L139*N139,2)</f>
        <v>0</v>
      </c>
      <c r="Q139" s="102"/>
      <c r="R139" s="92">
        <v>0.27669999999999995</v>
      </c>
      <c r="S139" s="92"/>
      <c r="T139" s="93">
        <f t="shared" ref="T139" si="59">TRUNC(P139*(1+R139),2)</f>
        <v>0</v>
      </c>
      <c r="U139" s="65"/>
      <c r="X139" s="62">
        <v>110.55</v>
      </c>
      <c r="Y139" s="63"/>
    </row>
    <row r="140" spans="1:25" ht="60" customHeight="1">
      <c r="A140" s="6" t="s">
        <v>264</v>
      </c>
      <c r="B140" s="94" t="s">
        <v>145</v>
      </c>
      <c r="C140" s="94"/>
      <c r="D140" s="95" t="s">
        <v>23</v>
      </c>
      <c r="E140" s="96"/>
      <c r="F140" s="97" t="s">
        <v>146</v>
      </c>
      <c r="G140" s="97"/>
      <c r="H140" s="97"/>
      <c r="I140" s="97"/>
      <c r="J140" s="97"/>
      <c r="K140" s="7" t="s">
        <v>35</v>
      </c>
      <c r="L140" s="98">
        <v>4</v>
      </c>
      <c r="M140" s="99"/>
      <c r="N140" s="100"/>
      <c r="O140" s="101"/>
      <c r="P140" s="102">
        <f t="shared" ref="P140:P146" si="60">TRUNC(L140*N140,2)</f>
        <v>0</v>
      </c>
      <c r="Q140" s="102"/>
      <c r="R140" s="92">
        <v>0.27669999999999995</v>
      </c>
      <c r="S140" s="92"/>
      <c r="T140" s="93">
        <f t="shared" ref="T140:T146" si="61">TRUNC(P140*(1+R140),2)</f>
        <v>0</v>
      </c>
      <c r="U140" s="65"/>
      <c r="X140" s="64">
        <v>13.72</v>
      </c>
      <c r="Y140" s="65"/>
    </row>
    <row r="141" spans="1:25" ht="60" customHeight="1">
      <c r="A141" s="6" t="s">
        <v>265</v>
      </c>
      <c r="B141" s="94" t="s">
        <v>148</v>
      </c>
      <c r="C141" s="94"/>
      <c r="D141" s="95" t="s">
        <v>23</v>
      </c>
      <c r="E141" s="96"/>
      <c r="F141" s="97" t="s">
        <v>149</v>
      </c>
      <c r="G141" s="97"/>
      <c r="H141" s="97"/>
      <c r="I141" s="97"/>
      <c r="J141" s="97"/>
      <c r="K141" s="7" t="s">
        <v>35</v>
      </c>
      <c r="L141" s="98">
        <v>9</v>
      </c>
      <c r="M141" s="99"/>
      <c r="N141" s="100"/>
      <c r="O141" s="101"/>
      <c r="P141" s="102">
        <f t="shared" si="60"/>
        <v>0</v>
      </c>
      <c r="Q141" s="102"/>
      <c r="R141" s="92">
        <v>0.27669999999999995</v>
      </c>
      <c r="S141" s="92"/>
      <c r="T141" s="93">
        <f t="shared" si="61"/>
        <v>0</v>
      </c>
      <c r="U141" s="65"/>
      <c r="X141" s="64">
        <v>12.36</v>
      </c>
      <c r="Y141" s="65"/>
    </row>
    <row r="142" spans="1:25" ht="150" customHeight="1">
      <c r="A142" s="6" t="s">
        <v>266</v>
      </c>
      <c r="B142" s="94" t="s">
        <v>151</v>
      </c>
      <c r="C142" s="94"/>
      <c r="D142" s="95" t="s">
        <v>23</v>
      </c>
      <c r="E142" s="96"/>
      <c r="F142" s="97" t="s">
        <v>152</v>
      </c>
      <c r="G142" s="97"/>
      <c r="H142" s="97"/>
      <c r="I142" s="97"/>
      <c r="J142" s="97"/>
      <c r="K142" s="7" t="s">
        <v>35</v>
      </c>
      <c r="L142" s="98">
        <v>8</v>
      </c>
      <c r="M142" s="99"/>
      <c r="N142" s="100"/>
      <c r="O142" s="101"/>
      <c r="P142" s="102">
        <f t="shared" si="60"/>
        <v>0</v>
      </c>
      <c r="Q142" s="102"/>
      <c r="R142" s="92">
        <v>0.27669999999999995</v>
      </c>
      <c r="S142" s="92"/>
      <c r="T142" s="93">
        <f t="shared" si="61"/>
        <v>0</v>
      </c>
      <c r="U142" s="65"/>
      <c r="X142" s="64">
        <v>309.60000000000002</v>
      </c>
      <c r="Y142" s="65"/>
    </row>
    <row r="143" spans="1:25" ht="135" customHeight="1">
      <c r="A143" s="6" t="s">
        <v>267</v>
      </c>
      <c r="B143" s="107" t="s">
        <v>268</v>
      </c>
      <c r="C143" s="107"/>
      <c r="D143" s="95" t="s">
        <v>269</v>
      </c>
      <c r="E143" s="96"/>
      <c r="F143" s="97" t="s">
        <v>270</v>
      </c>
      <c r="G143" s="97"/>
      <c r="H143" s="97"/>
      <c r="I143" s="97"/>
      <c r="J143" s="97"/>
      <c r="K143" s="7" t="s">
        <v>271</v>
      </c>
      <c r="L143" s="98">
        <v>1</v>
      </c>
      <c r="M143" s="99"/>
      <c r="N143" s="100"/>
      <c r="O143" s="101"/>
      <c r="P143" s="102">
        <f t="shared" si="60"/>
        <v>0</v>
      </c>
      <c r="Q143" s="102"/>
      <c r="R143" s="92">
        <v>0.27669999999999995</v>
      </c>
      <c r="S143" s="92"/>
      <c r="T143" s="93">
        <f t="shared" si="61"/>
        <v>0</v>
      </c>
      <c r="U143" s="65"/>
      <c r="X143" s="64">
        <v>367.02</v>
      </c>
      <c r="Y143" s="65"/>
    </row>
    <row r="144" spans="1:25" ht="120" customHeight="1">
      <c r="A144" s="6" t="s">
        <v>272</v>
      </c>
      <c r="B144" s="94" t="s">
        <v>273</v>
      </c>
      <c r="C144" s="94"/>
      <c r="D144" s="95" t="s">
        <v>23</v>
      </c>
      <c r="E144" s="96"/>
      <c r="F144" s="97" t="s">
        <v>274</v>
      </c>
      <c r="G144" s="97"/>
      <c r="H144" s="97"/>
      <c r="I144" s="97"/>
      <c r="J144" s="97"/>
      <c r="K144" s="7" t="s">
        <v>35</v>
      </c>
      <c r="L144" s="98">
        <v>2</v>
      </c>
      <c r="M144" s="99"/>
      <c r="N144" s="100"/>
      <c r="O144" s="101"/>
      <c r="P144" s="102">
        <f t="shared" si="60"/>
        <v>0</v>
      </c>
      <c r="Q144" s="102"/>
      <c r="R144" s="92">
        <v>0.27669999999999995</v>
      </c>
      <c r="S144" s="92"/>
      <c r="T144" s="93">
        <f t="shared" si="61"/>
        <v>0</v>
      </c>
      <c r="U144" s="65"/>
      <c r="X144" s="64">
        <v>317.11</v>
      </c>
      <c r="Y144" s="65"/>
    </row>
    <row r="145" spans="1:25" ht="135" customHeight="1">
      <c r="A145" s="6" t="s">
        <v>275</v>
      </c>
      <c r="B145" s="94" t="s">
        <v>276</v>
      </c>
      <c r="C145" s="94"/>
      <c r="D145" s="95" t="s">
        <v>23</v>
      </c>
      <c r="E145" s="96"/>
      <c r="F145" s="97" t="s">
        <v>277</v>
      </c>
      <c r="G145" s="97"/>
      <c r="H145" s="97"/>
      <c r="I145" s="97"/>
      <c r="J145" s="97"/>
      <c r="K145" s="7" t="s">
        <v>35</v>
      </c>
      <c r="L145" s="98">
        <v>2</v>
      </c>
      <c r="M145" s="99"/>
      <c r="N145" s="100"/>
      <c r="O145" s="101"/>
      <c r="P145" s="102">
        <f t="shared" si="60"/>
        <v>0</v>
      </c>
      <c r="Q145" s="102"/>
      <c r="R145" s="92">
        <v>0.27669999999999995</v>
      </c>
      <c r="S145" s="92"/>
      <c r="T145" s="93">
        <f t="shared" si="61"/>
        <v>0</v>
      </c>
      <c r="U145" s="65"/>
      <c r="X145" s="64">
        <v>850.03</v>
      </c>
      <c r="Y145" s="65"/>
    </row>
    <row r="146" spans="1:25" ht="60" customHeight="1" thickBot="1">
      <c r="A146" s="6" t="s">
        <v>278</v>
      </c>
      <c r="B146" s="94" t="s">
        <v>157</v>
      </c>
      <c r="C146" s="94"/>
      <c r="D146" s="95" t="s">
        <v>23</v>
      </c>
      <c r="E146" s="96"/>
      <c r="F146" s="97" t="s">
        <v>158</v>
      </c>
      <c r="G146" s="97"/>
      <c r="H146" s="97"/>
      <c r="I146" s="97"/>
      <c r="J146" s="97"/>
      <c r="K146" s="7" t="s">
        <v>35</v>
      </c>
      <c r="L146" s="98">
        <v>10</v>
      </c>
      <c r="M146" s="99"/>
      <c r="N146" s="100"/>
      <c r="O146" s="101"/>
      <c r="P146" s="102">
        <f t="shared" si="60"/>
        <v>0</v>
      </c>
      <c r="Q146" s="102"/>
      <c r="R146" s="92">
        <v>0.27669999999999995</v>
      </c>
      <c r="S146" s="92"/>
      <c r="T146" s="93">
        <f t="shared" si="61"/>
        <v>0</v>
      </c>
      <c r="U146" s="65"/>
      <c r="X146" s="68">
        <v>137.46</v>
      </c>
      <c r="Y146" s="69"/>
    </row>
    <row r="147" spans="1:25" ht="5.25" customHeight="1" thickBot="1">
      <c r="A147" s="8"/>
      <c r="B147" s="9"/>
      <c r="C147" s="9"/>
      <c r="D147" s="9"/>
      <c r="E147" s="9"/>
      <c r="F147" s="9"/>
      <c r="G147" s="9"/>
      <c r="H147" s="9"/>
      <c r="I147" s="9"/>
      <c r="J147" s="9"/>
      <c r="K147" s="9"/>
      <c r="L147" s="9"/>
      <c r="M147" s="9"/>
      <c r="N147" s="9"/>
      <c r="O147" s="9"/>
      <c r="P147" s="9"/>
      <c r="Q147" s="9"/>
      <c r="R147" s="9"/>
      <c r="S147" s="9"/>
      <c r="T147" s="9"/>
      <c r="U147" s="10"/>
      <c r="X147" s="44" t="s">
        <v>353</v>
      </c>
      <c r="Y147" s="45"/>
    </row>
    <row r="148" spans="1:25" ht="16.5" customHeight="1" thickBot="1">
      <c r="A148" s="5" t="s">
        <v>279</v>
      </c>
      <c r="B148" s="103" t="s">
        <v>160</v>
      </c>
      <c r="C148" s="103"/>
      <c r="D148" s="103"/>
      <c r="E148" s="103"/>
      <c r="F148" s="103"/>
      <c r="G148" s="103"/>
      <c r="H148" s="103"/>
      <c r="I148" s="103"/>
      <c r="J148" s="103"/>
      <c r="K148" s="103"/>
      <c r="L148" s="103"/>
      <c r="M148" s="103"/>
      <c r="N148" s="103"/>
      <c r="O148" s="103"/>
      <c r="P148" s="104">
        <f>SUM(P149:Q172)</f>
        <v>0</v>
      </c>
      <c r="Q148" s="105"/>
      <c r="R148" s="106"/>
      <c r="S148" s="106"/>
      <c r="T148" s="104">
        <f>SUM(T149:U172)</f>
        <v>0</v>
      </c>
      <c r="U148" s="105"/>
      <c r="X148" s="46"/>
      <c r="Y148" s="47"/>
    </row>
    <row r="149" spans="1:25" ht="105" customHeight="1">
      <c r="A149" s="6" t="s">
        <v>280</v>
      </c>
      <c r="B149" s="94" t="s">
        <v>171</v>
      </c>
      <c r="C149" s="94"/>
      <c r="D149" s="95" t="s">
        <v>23</v>
      </c>
      <c r="E149" s="96"/>
      <c r="F149" s="97" t="s">
        <v>172</v>
      </c>
      <c r="G149" s="97"/>
      <c r="H149" s="97"/>
      <c r="I149" s="97"/>
      <c r="J149" s="97"/>
      <c r="K149" s="7" t="s">
        <v>77</v>
      </c>
      <c r="L149" s="98">
        <v>6.85</v>
      </c>
      <c r="M149" s="99"/>
      <c r="N149" s="100"/>
      <c r="O149" s="101"/>
      <c r="P149" s="102">
        <f t="shared" ref="P149" si="62">TRUNC(L149*N149,2)</f>
        <v>0</v>
      </c>
      <c r="Q149" s="102"/>
      <c r="R149" s="92">
        <v>0.27669999999999995</v>
      </c>
      <c r="S149" s="92"/>
      <c r="T149" s="93">
        <f t="shared" ref="T149" si="63">TRUNC(P149*(1+R149),2)</f>
        <v>0</v>
      </c>
      <c r="U149" s="65"/>
      <c r="X149" s="62">
        <v>288.79000000000002</v>
      </c>
      <c r="Y149" s="63"/>
    </row>
    <row r="150" spans="1:25" ht="105" customHeight="1">
      <c r="A150" s="6" t="s">
        <v>281</v>
      </c>
      <c r="B150" s="94" t="s">
        <v>282</v>
      </c>
      <c r="C150" s="94"/>
      <c r="D150" s="95" t="s">
        <v>23</v>
      </c>
      <c r="E150" s="96"/>
      <c r="F150" s="97" t="s">
        <v>283</v>
      </c>
      <c r="G150" s="97"/>
      <c r="H150" s="97"/>
      <c r="I150" s="97"/>
      <c r="J150" s="97"/>
      <c r="K150" s="7" t="s">
        <v>35</v>
      </c>
      <c r="L150" s="98">
        <v>5</v>
      </c>
      <c r="M150" s="99"/>
      <c r="N150" s="100"/>
      <c r="O150" s="101"/>
      <c r="P150" s="102">
        <f t="shared" ref="P150:P172" si="64">TRUNC(L150*N150,2)</f>
        <v>0</v>
      </c>
      <c r="Q150" s="102"/>
      <c r="R150" s="92">
        <v>0.27669999999999995</v>
      </c>
      <c r="S150" s="92"/>
      <c r="T150" s="93">
        <f t="shared" ref="T150:T172" si="65">TRUNC(P150*(1+R150),2)</f>
        <v>0</v>
      </c>
      <c r="U150" s="65"/>
      <c r="X150" s="64">
        <v>265.23</v>
      </c>
      <c r="Y150" s="65"/>
    </row>
    <row r="151" spans="1:25" ht="90" customHeight="1">
      <c r="A151" s="6" t="s">
        <v>284</v>
      </c>
      <c r="B151" s="94" t="s">
        <v>285</v>
      </c>
      <c r="C151" s="94"/>
      <c r="D151" s="95" t="s">
        <v>23</v>
      </c>
      <c r="E151" s="96"/>
      <c r="F151" s="97" t="s">
        <v>286</v>
      </c>
      <c r="G151" s="97"/>
      <c r="H151" s="97"/>
      <c r="I151" s="97"/>
      <c r="J151" s="97"/>
      <c r="K151" s="7" t="s">
        <v>35</v>
      </c>
      <c r="L151" s="98">
        <v>1</v>
      </c>
      <c r="M151" s="99"/>
      <c r="N151" s="100"/>
      <c r="O151" s="101"/>
      <c r="P151" s="102">
        <f t="shared" si="64"/>
        <v>0</v>
      </c>
      <c r="Q151" s="102"/>
      <c r="R151" s="92">
        <v>0.27669999999999995</v>
      </c>
      <c r="S151" s="92"/>
      <c r="T151" s="93">
        <f t="shared" si="65"/>
        <v>0</v>
      </c>
      <c r="U151" s="65"/>
      <c r="X151" s="64">
        <v>399</v>
      </c>
      <c r="Y151" s="65"/>
    </row>
    <row r="152" spans="1:25" ht="90" customHeight="1">
      <c r="A152" s="6" t="s">
        <v>287</v>
      </c>
      <c r="B152" s="94" t="s">
        <v>288</v>
      </c>
      <c r="C152" s="94"/>
      <c r="D152" s="95" t="s">
        <v>23</v>
      </c>
      <c r="E152" s="96"/>
      <c r="F152" s="97" t="s">
        <v>289</v>
      </c>
      <c r="G152" s="97"/>
      <c r="H152" s="97"/>
      <c r="I152" s="97"/>
      <c r="J152" s="97"/>
      <c r="K152" s="7" t="s">
        <v>35</v>
      </c>
      <c r="L152" s="98">
        <v>2</v>
      </c>
      <c r="M152" s="99"/>
      <c r="N152" s="100"/>
      <c r="O152" s="101"/>
      <c r="P152" s="102">
        <f t="shared" si="64"/>
        <v>0</v>
      </c>
      <c r="Q152" s="102"/>
      <c r="R152" s="92">
        <v>0.27669999999999995</v>
      </c>
      <c r="S152" s="92"/>
      <c r="T152" s="93">
        <f t="shared" si="65"/>
        <v>0</v>
      </c>
      <c r="U152" s="65"/>
      <c r="X152" s="64">
        <v>452.39</v>
      </c>
      <c r="Y152" s="65"/>
    </row>
    <row r="153" spans="1:25" ht="105" customHeight="1">
      <c r="A153" s="6" t="s">
        <v>290</v>
      </c>
      <c r="B153" s="94" t="s">
        <v>291</v>
      </c>
      <c r="C153" s="94"/>
      <c r="D153" s="95" t="s">
        <v>23</v>
      </c>
      <c r="E153" s="96"/>
      <c r="F153" s="97" t="s">
        <v>292</v>
      </c>
      <c r="G153" s="97"/>
      <c r="H153" s="97"/>
      <c r="I153" s="97"/>
      <c r="J153" s="97"/>
      <c r="K153" s="7" t="s">
        <v>35</v>
      </c>
      <c r="L153" s="98">
        <v>6</v>
      </c>
      <c r="M153" s="99"/>
      <c r="N153" s="100"/>
      <c r="O153" s="101"/>
      <c r="P153" s="102">
        <f t="shared" si="64"/>
        <v>0</v>
      </c>
      <c r="Q153" s="102"/>
      <c r="R153" s="92">
        <v>0.27669999999999995</v>
      </c>
      <c r="S153" s="92"/>
      <c r="T153" s="93">
        <f t="shared" si="65"/>
        <v>0</v>
      </c>
      <c r="U153" s="65"/>
      <c r="X153" s="64">
        <v>358.12</v>
      </c>
      <c r="Y153" s="65"/>
    </row>
    <row r="154" spans="1:25" ht="75" customHeight="1">
      <c r="A154" s="6" t="s">
        <v>293</v>
      </c>
      <c r="B154" s="94" t="s">
        <v>294</v>
      </c>
      <c r="C154" s="94"/>
      <c r="D154" s="95" t="s">
        <v>23</v>
      </c>
      <c r="E154" s="96"/>
      <c r="F154" s="97" t="s">
        <v>295</v>
      </c>
      <c r="G154" s="97"/>
      <c r="H154" s="97"/>
      <c r="I154" s="97"/>
      <c r="J154" s="97"/>
      <c r="K154" s="7" t="s">
        <v>35</v>
      </c>
      <c r="L154" s="98">
        <v>1</v>
      </c>
      <c r="M154" s="99"/>
      <c r="N154" s="100"/>
      <c r="O154" s="101"/>
      <c r="P154" s="102">
        <f t="shared" si="64"/>
        <v>0</v>
      </c>
      <c r="Q154" s="102"/>
      <c r="R154" s="92">
        <v>0.27669999999999995</v>
      </c>
      <c r="S154" s="92"/>
      <c r="T154" s="93">
        <f t="shared" si="65"/>
        <v>0</v>
      </c>
      <c r="U154" s="65"/>
      <c r="X154" s="64">
        <v>595.58000000000004</v>
      </c>
      <c r="Y154" s="65"/>
    </row>
    <row r="155" spans="1:25" ht="105" customHeight="1">
      <c r="A155" s="6" t="s">
        <v>296</v>
      </c>
      <c r="B155" s="94" t="s">
        <v>297</v>
      </c>
      <c r="C155" s="94"/>
      <c r="D155" s="95" t="s">
        <v>23</v>
      </c>
      <c r="E155" s="96"/>
      <c r="F155" s="97" t="s">
        <v>298</v>
      </c>
      <c r="G155" s="97"/>
      <c r="H155" s="97"/>
      <c r="I155" s="97"/>
      <c r="J155" s="97"/>
      <c r="K155" s="7" t="s">
        <v>35</v>
      </c>
      <c r="L155" s="98">
        <v>2</v>
      </c>
      <c r="M155" s="99"/>
      <c r="N155" s="100"/>
      <c r="O155" s="101"/>
      <c r="P155" s="102">
        <f t="shared" si="64"/>
        <v>0</v>
      </c>
      <c r="Q155" s="102"/>
      <c r="R155" s="92">
        <v>0.27669999999999995</v>
      </c>
      <c r="S155" s="92"/>
      <c r="T155" s="93">
        <f t="shared" si="65"/>
        <v>0</v>
      </c>
      <c r="U155" s="65"/>
      <c r="X155" s="64">
        <v>158.94</v>
      </c>
      <c r="Y155" s="65"/>
    </row>
    <row r="156" spans="1:25" ht="195" customHeight="1">
      <c r="A156" s="6" t="s">
        <v>299</v>
      </c>
      <c r="B156" s="94" t="s">
        <v>300</v>
      </c>
      <c r="C156" s="94"/>
      <c r="D156" s="95" t="s">
        <v>23</v>
      </c>
      <c r="E156" s="96"/>
      <c r="F156" s="97" t="s">
        <v>301</v>
      </c>
      <c r="G156" s="97"/>
      <c r="H156" s="97"/>
      <c r="I156" s="97"/>
      <c r="J156" s="97"/>
      <c r="K156" s="7" t="s">
        <v>35</v>
      </c>
      <c r="L156" s="98">
        <v>7</v>
      </c>
      <c r="M156" s="99"/>
      <c r="N156" s="100"/>
      <c r="O156" s="101"/>
      <c r="P156" s="102">
        <f t="shared" si="64"/>
        <v>0</v>
      </c>
      <c r="Q156" s="102"/>
      <c r="R156" s="92">
        <v>0.27669999999999995</v>
      </c>
      <c r="S156" s="92"/>
      <c r="T156" s="93">
        <f t="shared" si="65"/>
        <v>0</v>
      </c>
      <c r="U156" s="65"/>
      <c r="X156" s="64">
        <v>320.89999999999998</v>
      </c>
      <c r="Y156" s="65"/>
    </row>
    <row r="157" spans="1:25" ht="30" customHeight="1">
      <c r="A157" s="6" t="s">
        <v>302</v>
      </c>
      <c r="B157" s="94" t="s">
        <v>303</v>
      </c>
      <c r="C157" s="94"/>
      <c r="D157" s="95" t="s">
        <v>23</v>
      </c>
      <c r="E157" s="96"/>
      <c r="F157" s="97" t="s">
        <v>304</v>
      </c>
      <c r="G157" s="97"/>
      <c r="H157" s="97"/>
      <c r="I157" s="97"/>
      <c r="J157" s="97"/>
      <c r="K157" s="7" t="s">
        <v>35</v>
      </c>
      <c r="L157" s="98">
        <v>6</v>
      </c>
      <c r="M157" s="99"/>
      <c r="N157" s="100"/>
      <c r="O157" s="101"/>
      <c r="P157" s="102">
        <f t="shared" si="64"/>
        <v>0</v>
      </c>
      <c r="Q157" s="102"/>
      <c r="R157" s="92">
        <v>0.27669999999999995</v>
      </c>
      <c r="S157" s="92"/>
      <c r="T157" s="93">
        <f t="shared" si="65"/>
        <v>0</v>
      </c>
      <c r="U157" s="65"/>
      <c r="X157" s="64">
        <v>20.96</v>
      </c>
      <c r="Y157" s="65"/>
    </row>
    <row r="158" spans="1:25" ht="60" customHeight="1">
      <c r="A158" s="6" t="s">
        <v>305</v>
      </c>
      <c r="B158" s="94" t="s">
        <v>306</v>
      </c>
      <c r="C158" s="94"/>
      <c r="D158" s="95" t="s">
        <v>23</v>
      </c>
      <c r="E158" s="96"/>
      <c r="F158" s="97" t="s">
        <v>307</v>
      </c>
      <c r="G158" s="97"/>
      <c r="H158" s="97"/>
      <c r="I158" s="97"/>
      <c r="J158" s="97"/>
      <c r="K158" s="7" t="s">
        <v>35</v>
      </c>
      <c r="L158" s="98">
        <v>5</v>
      </c>
      <c r="M158" s="99"/>
      <c r="N158" s="100"/>
      <c r="O158" s="101"/>
      <c r="P158" s="102">
        <f t="shared" si="64"/>
        <v>0</v>
      </c>
      <c r="Q158" s="102"/>
      <c r="R158" s="92">
        <v>0.27669999999999995</v>
      </c>
      <c r="S158" s="92"/>
      <c r="T158" s="93">
        <f t="shared" si="65"/>
        <v>0</v>
      </c>
      <c r="U158" s="65"/>
      <c r="X158" s="64">
        <v>203.37</v>
      </c>
      <c r="Y158" s="65"/>
    </row>
    <row r="159" spans="1:25" ht="105" customHeight="1">
      <c r="A159" s="6" t="s">
        <v>308</v>
      </c>
      <c r="B159" s="94" t="s">
        <v>309</v>
      </c>
      <c r="C159" s="94"/>
      <c r="D159" s="95" t="s">
        <v>23</v>
      </c>
      <c r="E159" s="96"/>
      <c r="F159" s="97" t="s">
        <v>310</v>
      </c>
      <c r="G159" s="97"/>
      <c r="H159" s="97"/>
      <c r="I159" s="97"/>
      <c r="J159" s="97"/>
      <c r="K159" s="7" t="s">
        <v>35</v>
      </c>
      <c r="L159" s="98">
        <v>5</v>
      </c>
      <c r="M159" s="99"/>
      <c r="N159" s="100"/>
      <c r="O159" s="101"/>
      <c r="P159" s="102">
        <f t="shared" si="64"/>
        <v>0</v>
      </c>
      <c r="Q159" s="102"/>
      <c r="R159" s="92">
        <v>0.27669999999999995</v>
      </c>
      <c r="S159" s="92"/>
      <c r="T159" s="93">
        <f t="shared" si="65"/>
        <v>0</v>
      </c>
      <c r="U159" s="65"/>
      <c r="X159" s="64">
        <v>181.09</v>
      </c>
      <c r="Y159" s="65"/>
    </row>
    <row r="160" spans="1:25" ht="75" customHeight="1">
      <c r="A160" s="6" t="s">
        <v>311</v>
      </c>
      <c r="B160" s="94" t="s">
        <v>312</v>
      </c>
      <c r="C160" s="94"/>
      <c r="D160" s="95" t="s">
        <v>23</v>
      </c>
      <c r="E160" s="96"/>
      <c r="F160" s="97" t="s">
        <v>313</v>
      </c>
      <c r="G160" s="97"/>
      <c r="H160" s="97"/>
      <c r="I160" s="97"/>
      <c r="J160" s="97"/>
      <c r="K160" s="7" t="s">
        <v>35</v>
      </c>
      <c r="L160" s="98">
        <v>1</v>
      </c>
      <c r="M160" s="99"/>
      <c r="N160" s="100"/>
      <c r="O160" s="101"/>
      <c r="P160" s="102">
        <f t="shared" si="64"/>
        <v>0</v>
      </c>
      <c r="Q160" s="102"/>
      <c r="R160" s="92">
        <v>0.27669999999999995</v>
      </c>
      <c r="S160" s="92"/>
      <c r="T160" s="93">
        <f t="shared" si="65"/>
        <v>0</v>
      </c>
      <c r="U160" s="65"/>
      <c r="X160" s="64">
        <v>86.94</v>
      </c>
      <c r="Y160" s="65"/>
    </row>
    <row r="161" spans="1:25" ht="60" customHeight="1">
      <c r="A161" s="6" t="s">
        <v>314</v>
      </c>
      <c r="B161" s="94" t="s">
        <v>315</v>
      </c>
      <c r="C161" s="94"/>
      <c r="D161" s="95" t="s">
        <v>23</v>
      </c>
      <c r="E161" s="96"/>
      <c r="F161" s="97" t="s">
        <v>316</v>
      </c>
      <c r="G161" s="97"/>
      <c r="H161" s="97"/>
      <c r="I161" s="97"/>
      <c r="J161" s="97"/>
      <c r="K161" s="7" t="s">
        <v>35</v>
      </c>
      <c r="L161" s="98">
        <v>1</v>
      </c>
      <c r="M161" s="99"/>
      <c r="N161" s="100"/>
      <c r="O161" s="101"/>
      <c r="P161" s="102">
        <f t="shared" si="64"/>
        <v>0</v>
      </c>
      <c r="Q161" s="102"/>
      <c r="R161" s="92">
        <v>0.27669999999999995</v>
      </c>
      <c r="S161" s="92"/>
      <c r="T161" s="93">
        <f t="shared" si="65"/>
        <v>0</v>
      </c>
      <c r="U161" s="65"/>
      <c r="X161" s="64">
        <v>25.83</v>
      </c>
      <c r="Y161" s="65"/>
    </row>
    <row r="162" spans="1:25" ht="165" customHeight="1">
      <c r="A162" s="6" t="s">
        <v>317</v>
      </c>
      <c r="B162" s="94" t="s">
        <v>318</v>
      </c>
      <c r="C162" s="94"/>
      <c r="D162" s="95" t="s">
        <v>23</v>
      </c>
      <c r="E162" s="96"/>
      <c r="F162" s="97" t="s">
        <v>319</v>
      </c>
      <c r="G162" s="97"/>
      <c r="H162" s="97"/>
      <c r="I162" s="97"/>
      <c r="J162" s="97"/>
      <c r="K162" s="7" t="s">
        <v>35</v>
      </c>
      <c r="L162" s="98">
        <v>1</v>
      </c>
      <c r="M162" s="99"/>
      <c r="N162" s="100"/>
      <c r="O162" s="101"/>
      <c r="P162" s="102">
        <f t="shared" si="64"/>
        <v>0</v>
      </c>
      <c r="Q162" s="102"/>
      <c r="R162" s="92">
        <v>0.27669999999999995</v>
      </c>
      <c r="S162" s="92"/>
      <c r="T162" s="93">
        <f t="shared" si="65"/>
        <v>0</v>
      </c>
      <c r="U162" s="65"/>
      <c r="X162" s="64">
        <v>978.12</v>
      </c>
      <c r="Y162" s="65"/>
    </row>
    <row r="163" spans="1:25" ht="60" customHeight="1">
      <c r="A163" s="6" t="s">
        <v>320</v>
      </c>
      <c r="B163" s="94" t="s">
        <v>321</v>
      </c>
      <c r="C163" s="94"/>
      <c r="D163" s="95" t="s">
        <v>23</v>
      </c>
      <c r="E163" s="96"/>
      <c r="F163" s="97" t="s">
        <v>322</v>
      </c>
      <c r="G163" s="97"/>
      <c r="H163" s="97"/>
      <c r="I163" s="97"/>
      <c r="J163" s="97"/>
      <c r="K163" s="7" t="s">
        <v>35</v>
      </c>
      <c r="L163" s="98">
        <v>1</v>
      </c>
      <c r="M163" s="99"/>
      <c r="N163" s="100"/>
      <c r="O163" s="101"/>
      <c r="P163" s="102">
        <f t="shared" si="64"/>
        <v>0</v>
      </c>
      <c r="Q163" s="102"/>
      <c r="R163" s="92">
        <v>0.27669999999999995</v>
      </c>
      <c r="S163" s="92"/>
      <c r="T163" s="93">
        <f t="shared" si="65"/>
        <v>0</v>
      </c>
      <c r="U163" s="65"/>
      <c r="X163" s="64">
        <v>73.569999999999993</v>
      </c>
      <c r="Y163" s="65"/>
    </row>
    <row r="164" spans="1:25" ht="90" customHeight="1">
      <c r="A164" s="6" t="s">
        <v>323</v>
      </c>
      <c r="B164" s="94" t="s">
        <v>177</v>
      </c>
      <c r="C164" s="94"/>
      <c r="D164" s="95" t="s">
        <v>23</v>
      </c>
      <c r="E164" s="96"/>
      <c r="F164" s="97" t="s">
        <v>178</v>
      </c>
      <c r="G164" s="97"/>
      <c r="H164" s="97"/>
      <c r="I164" s="97"/>
      <c r="J164" s="97"/>
      <c r="K164" s="7" t="s">
        <v>35</v>
      </c>
      <c r="L164" s="98">
        <v>6</v>
      </c>
      <c r="M164" s="99"/>
      <c r="N164" s="100"/>
      <c r="O164" s="101"/>
      <c r="P164" s="102">
        <f t="shared" si="64"/>
        <v>0</v>
      </c>
      <c r="Q164" s="102"/>
      <c r="R164" s="92">
        <v>0.27669999999999995</v>
      </c>
      <c r="S164" s="92"/>
      <c r="T164" s="93">
        <f t="shared" si="65"/>
        <v>0</v>
      </c>
      <c r="U164" s="65"/>
      <c r="X164" s="64">
        <v>58.49</v>
      </c>
      <c r="Y164" s="65"/>
    </row>
    <row r="165" spans="1:25" ht="120" customHeight="1">
      <c r="A165" s="6" t="s">
        <v>324</v>
      </c>
      <c r="B165" s="94" t="s">
        <v>325</v>
      </c>
      <c r="C165" s="94"/>
      <c r="D165" s="95" t="s">
        <v>23</v>
      </c>
      <c r="E165" s="96"/>
      <c r="F165" s="97" t="s">
        <v>326</v>
      </c>
      <c r="G165" s="97"/>
      <c r="H165" s="97"/>
      <c r="I165" s="97"/>
      <c r="J165" s="97"/>
      <c r="K165" s="7" t="s">
        <v>35</v>
      </c>
      <c r="L165" s="98">
        <v>4</v>
      </c>
      <c r="M165" s="99"/>
      <c r="N165" s="100"/>
      <c r="O165" s="101"/>
      <c r="P165" s="102">
        <f t="shared" si="64"/>
        <v>0</v>
      </c>
      <c r="Q165" s="102"/>
      <c r="R165" s="92">
        <v>0.27669999999999995</v>
      </c>
      <c r="S165" s="92"/>
      <c r="T165" s="93">
        <f t="shared" si="65"/>
        <v>0</v>
      </c>
      <c r="U165" s="65"/>
      <c r="X165" s="64">
        <v>81.16</v>
      </c>
      <c r="Y165" s="65"/>
    </row>
    <row r="166" spans="1:25" ht="75" customHeight="1">
      <c r="A166" s="6" t="s">
        <v>327</v>
      </c>
      <c r="B166" s="94" t="s">
        <v>328</v>
      </c>
      <c r="C166" s="94"/>
      <c r="D166" s="95" t="s">
        <v>23</v>
      </c>
      <c r="E166" s="96"/>
      <c r="F166" s="97" t="s">
        <v>329</v>
      </c>
      <c r="G166" s="97"/>
      <c r="H166" s="97"/>
      <c r="I166" s="97"/>
      <c r="J166" s="97"/>
      <c r="K166" s="7" t="s">
        <v>35</v>
      </c>
      <c r="L166" s="98">
        <v>1</v>
      </c>
      <c r="M166" s="99"/>
      <c r="N166" s="100"/>
      <c r="O166" s="101"/>
      <c r="P166" s="102">
        <f t="shared" si="64"/>
        <v>0</v>
      </c>
      <c r="Q166" s="102"/>
      <c r="R166" s="92">
        <v>0.27669999999999995</v>
      </c>
      <c r="S166" s="92"/>
      <c r="T166" s="93">
        <f t="shared" si="65"/>
        <v>0</v>
      </c>
      <c r="U166" s="65"/>
      <c r="X166" s="64">
        <v>4467.0200000000004</v>
      </c>
      <c r="Y166" s="65"/>
    </row>
    <row r="167" spans="1:25" ht="135" customHeight="1">
      <c r="A167" s="6" t="s">
        <v>330</v>
      </c>
      <c r="B167" s="94" t="s">
        <v>331</v>
      </c>
      <c r="C167" s="94"/>
      <c r="D167" s="95" t="s">
        <v>23</v>
      </c>
      <c r="E167" s="96"/>
      <c r="F167" s="97" t="s">
        <v>332</v>
      </c>
      <c r="G167" s="97"/>
      <c r="H167" s="97"/>
      <c r="I167" s="97"/>
      <c r="J167" s="97"/>
      <c r="K167" s="7" t="s">
        <v>35</v>
      </c>
      <c r="L167" s="98">
        <v>1</v>
      </c>
      <c r="M167" s="99"/>
      <c r="N167" s="100"/>
      <c r="O167" s="101"/>
      <c r="P167" s="102">
        <f t="shared" si="64"/>
        <v>0</v>
      </c>
      <c r="Q167" s="102"/>
      <c r="R167" s="92">
        <v>0.27669999999999995</v>
      </c>
      <c r="S167" s="92"/>
      <c r="T167" s="93">
        <f t="shared" si="65"/>
        <v>0</v>
      </c>
      <c r="U167" s="65"/>
      <c r="X167" s="64">
        <v>2770.92</v>
      </c>
      <c r="Y167" s="65"/>
    </row>
    <row r="168" spans="1:25" ht="105" customHeight="1">
      <c r="A168" s="6" t="s">
        <v>333</v>
      </c>
      <c r="B168" s="94" t="s">
        <v>189</v>
      </c>
      <c r="C168" s="94"/>
      <c r="D168" s="95" t="s">
        <v>23</v>
      </c>
      <c r="E168" s="96"/>
      <c r="F168" s="97" t="s">
        <v>190</v>
      </c>
      <c r="G168" s="97"/>
      <c r="H168" s="97"/>
      <c r="I168" s="97"/>
      <c r="J168" s="97"/>
      <c r="K168" s="7" t="s">
        <v>35</v>
      </c>
      <c r="L168" s="98">
        <v>1</v>
      </c>
      <c r="M168" s="99"/>
      <c r="N168" s="100"/>
      <c r="O168" s="101"/>
      <c r="P168" s="102">
        <f t="shared" si="64"/>
        <v>0</v>
      </c>
      <c r="Q168" s="102"/>
      <c r="R168" s="92">
        <v>0.27669999999999995</v>
      </c>
      <c r="S168" s="92"/>
      <c r="T168" s="93">
        <f t="shared" si="65"/>
        <v>0</v>
      </c>
      <c r="U168" s="65"/>
      <c r="X168" s="64">
        <v>498.54</v>
      </c>
      <c r="Y168" s="65"/>
    </row>
    <row r="169" spans="1:25" ht="45" customHeight="1">
      <c r="A169" s="6" t="s">
        <v>334</v>
      </c>
      <c r="B169" s="94" t="s">
        <v>183</v>
      </c>
      <c r="C169" s="94"/>
      <c r="D169" s="95" t="s">
        <v>23</v>
      </c>
      <c r="E169" s="96"/>
      <c r="F169" s="97" t="s">
        <v>184</v>
      </c>
      <c r="G169" s="97"/>
      <c r="H169" s="97"/>
      <c r="I169" s="97"/>
      <c r="J169" s="97"/>
      <c r="K169" s="7" t="s">
        <v>35</v>
      </c>
      <c r="L169" s="98">
        <v>1</v>
      </c>
      <c r="M169" s="99"/>
      <c r="N169" s="100"/>
      <c r="O169" s="101"/>
      <c r="P169" s="102">
        <f t="shared" si="64"/>
        <v>0</v>
      </c>
      <c r="Q169" s="102"/>
      <c r="R169" s="92">
        <v>0.27669999999999995</v>
      </c>
      <c r="S169" s="92"/>
      <c r="T169" s="93">
        <f t="shared" si="65"/>
        <v>0</v>
      </c>
      <c r="U169" s="65"/>
      <c r="X169" s="64">
        <v>39.51</v>
      </c>
      <c r="Y169" s="65"/>
    </row>
    <row r="170" spans="1:25" ht="45" customHeight="1">
      <c r="A170" s="6" t="s">
        <v>335</v>
      </c>
      <c r="B170" s="94" t="s">
        <v>180</v>
      </c>
      <c r="C170" s="94"/>
      <c r="D170" s="95" t="s">
        <v>23</v>
      </c>
      <c r="E170" s="96"/>
      <c r="F170" s="97" t="s">
        <v>181</v>
      </c>
      <c r="G170" s="97"/>
      <c r="H170" s="97"/>
      <c r="I170" s="97"/>
      <c r="J170" s="97"/>
      <c r="K170" s="7" t="s">
        <v>35</v>
      </c>
      <c r="L170" s="98">
        <v>4</v>
      </c>
      <c r="M170" s="99"/>
      <c r="N170" s="100"/>
      <c r="O170" s="101"/>
      <c r="P170" s="102">
        <f t="shared" si="64"/>
        <v>0</v>
      </c>
      <c r="Q170" s="102"/>
      <c r="R170" s="92">
        <v>0.27669999999999995</v>
      </c>
      <c r="S170" s="92"/>
      <c r="T170" s="93">
        <f t="shared" si="65"/>
        <v>0</v>
      </c>
      <c r="U170" s="65"/>
      <c r="X170" s="64">
        <v>51.38</v>
      </c>
      <c r="Y170" s="65"/>
    </row>
    <row r="171" spans="1:25" ht="75" customHeight="1">
      <c r="A171" s="6" t="s">
        <v>336</v>
      </c>
      <c r="B171" s="94" t="s">
        <v>192</v>
      </c>
      <c r="C171" s="94"/>
      <c r="D171" s="95" t="s">
        <v>23</v>
      </c>
      <c r="E171" s="96"/>
      <c r="F171" s="97" t="s">
        <v>193</v>
      </c>
      <c r="G171" s="97"/>
      <c r="H171" s="97"/>
      <c r="I171" s="97"/>
      <c r="J171" s="97"/>
      <c r="K171" s="7" t="s">
        <v>77</v>
      </c>
      <c r="L171" s="98">
        <v>14</v>
      </c>
      <c r="M171" s="99"/>
      <c r="N171" s="100"/>
      <c r="O171" s="101"/>
      <c r="P171" s="102">
        <f t="shared" si="64"/>
        <v>0</v>
      </c>
      <c r="Q171" s="102"/>
      <c r="R171" s="92">
        <v>0.27669999999999995</v>
      </c>
      <c r="S171" s="92"/>
      <c r="T171" s="93">
        <f t="shared" si="65"/>
        <v>0</v>
      </c>
      <c r="U171" s="65"/>
      <c r="X171" s="64">
        <v>34.33</v>
      </c>
      <c r="Y171" s="65"/>
    </row>
    <row r="172" spans="1:25" ht="75" customHeight="1" thickBot="1">
      <c r="A172" s="6" t="s">
        <v>337</v>
      </c>
      <c r="B172" s="94" t="s">
        <v>195</v>
      </c>
      <c r="C172" s="94"/>
      <c r="D172" s="95" t="s">
        <v>23</v>
      </c>
      <c r="E172" s="96"/>
      <c r="F172" s="97" t="s">
        <v>196</v>
      </c>
      <c r="G172" s="97"/>
      <c r="H172" s="97"/>
      <c r="I172" s="97"/>
      <c r="J172" s="97"/>
      <c r="K172" s="7" t="s">
        <v>77</v>
      </c>
      <c r="L172" s="98">
        <v>32</v>
      </c>
      <c r="M172" s="99"/>
      <c r="N172" s="100"/>
      <c r="O172" s="101"/>
      <c r="P172" s="102">
        <f t="shared" si="64"/>
        <v>0</v>
      </c>
      <c r="Q172" s="102"/>
      <c r="R172" s="92">
        <v>0.27669999999999995</v>
      </c>
      <c r="S172" s="92"/>
      <c r="T172" s="93">
        <f t="shared" si="65"/>
        <v>0</v>
      </c>
      <c r="U172" s="65"/>
      <c r="X172" s="68">
        <v>30.69</v>
      </c>
      <c r="Y172" s="69"/>
    </row>
    <row r="173" spans="1:25" ht="5.25" customHeight="1" thickBot="1">
      <c r="A173" s="8"/>
      <c r="B173" s="9"/>
      <c r="C173" s="9"/>
      <c r="D173" s="9"/>
      <c r="E173" s="9"/>
      <c r="F173" s="9"/>
      <c r="G173" s="9"/>
      <c r="H173" s="9"/>
      <c r="I173" s="9"/>
      <c r="J173" s="9"/>
      <c r="K173" s="9"/>
      <c r="L173" s="9"/>
      <c r="M173" s="9"/>
      <c r="N173" s="9"/>
      <c r="O173" s="9"/>
      <c r="P173" s="9"/>
      <c r="Q173" s="9"/>
      <c r="R173" s="9"/>
      <c r="S173" s="9"/>
      <c r="T173" s="9"/>
      <c r="U173" s="10"/>
      <c r="X173" s="44" t="s">
        <v>353</v>
      </c>
      <c r="Y173" s="45"/>
    </row>
    <row r="174" spans="1:25" ht="16.5" customHeight="1" thickBot="1">
      <c r="A174" s="5" t="s">
        <v>338</v>
      </c>
      <c r="B174" s="103" t="s">
        <v>198</v>
      </c>
      <c r="C174" s="103"/>
      <c r="D174" s="103"/>
      <c r="E174" s="103"/>
      <c r="F174" s="103"/>
      <c r="G174" s="103"/>
      <c r="H174" s="103"/>
      <c r="I174" s="103"/>
      <c r="J174" s="103"/>
      <c r="K174" s="103"/>
      <c r="L174" s="103"/>
      <c r="M174" s="103"/>
      <c r="N174" s="103"/>
      <c r="O174" s="103"/>
      <c r="P174" s="104">
        <f>SUM(P175:Q176)</f>
        <v>0</v>
      </c>
      <c r="Q174" s="105"/>
      <c r="R174" s="106"/>
      <c r="S174" s="106"/>
      <c r="T174" s="104">
        <f>SUM(T175:U176)</f>
        <v>0</v>
      </c>
      <c r="U174" s="105"/>
      <c r="X174" s="46"/>
      <c r="Y174" s="47"/>
    </row>
    <row r="175" spans="1:25" ht="150" customHeight="1">
      <c r="A175" s="6" t="s">
        <v>339</v>
      </c>
      <c r="B175" s="94" t="s">
        <v>63</v>
      </c>
      <c r="C175" s="94"/>
      <c r="D175" s="95" t="s">
        <v>23</v>
      </c>
      <c r="E175" s="96"/>
      <c r="F175" s="97" t="s">
        <v>64</v>
      </c>
      <c r="G175" s="97"/>
      <c r="H175" s="97"/>
      <c r="I175" s="97"/>
      <c r="J175" s="97"/>
      <c r="K175" s="7" t="s">
        <v>25</v>
      </c>
      <c r="L175" s="98">
        <v>158.32</v>
      </c>
      <c r="M175" s="99"/>
      <c r="N175" s="100"/>
      <c r="O175" s="101"/>
      <c r="P175" s="102">
        <f t="shared" ref="P175" si="66">TRUNC(L175*N175,2)</f>
        <v>0</v>
      </c>
      <c r="Q175" s="102"/>
      <c r="R175" s="92">
        <v>0.27669999999999995</v>
      </c>
      <c r="S175" s="92"/>
      <c r="T175" s="93">
        <f t="shared" ref="T175" si="67">TRUNC(P175*(1+R175),2)</f>
        <v>0</v>
      </c>
      <c r="U175" s="65"/>
      <c r="X175" s="62">
        <v>30.4</v>
      </c>
      <c r="Y175" s="63"/>
    </row>
    <row r="176" spans="1:25" ht="105" customHeight="1" thickBot="1">
      <c r="A176" s="6" t="s">
        <v>340</v>
      </c>
      <c r="B176" s="94" t="s">
        <v>201</v>
      </c>
      <c r="C176" s="94"/>
      <c r="D176" s="95" t="s">
        <v>23</v>
      </c>
      <c r="E176" s="96"/>
      <c r="F176" s="97" t="s">
        <v>202</v>
      </c>
      <c r="G176" s="97"/>
      <c r="H176" s="97"/>
      <c r="I176" s="97"/>
      <c r="J176" s="97"/>
      <c r="K176" s="7" t="s">
        <v>25</v>
      </c>
      <c r="L176" s="98">
        <v>29.14</v>
      </c>
      <c r="M176" s="99"/>
      <c r="N176" s="100"/>
      <c r="O176" s="101"/>
      <c r="P176" s="102">
        <f t="shared" ref="P176" si="68">TRUNC(L176*N176,2)</f>
        <v>0</v>
      </c>
      <c r="Q176" s="102"/>
      <c r="R176" s="92">
        <v>0.27669999999999995</v>
      </c>
      <c r="S176" s="92"/>
      <c r="T176" s="93">
        <f t="shared" ref="T176" si="69">TRUNC(P176*(1+R176),2)</f>
        <v>0</v>
      </c>
      <c r="U176" s="65"/>
      <c r="X176" s="68">
        <v>40.42</v>
      </c>
      <c r="Y176" s="69"/>
    </row>
    <row r="177" spans="1:25" ht="5.25" customHeight="1" thickBot="1">
      <c r="A177" s="8"/>
      <c r="B177" s="9"/>
      <c r="C177" s="9"/>
      <c r="D177" s="9"/>
      <c r="E177" s="9"/>
      <c r="F177" s="9"/>
      <c r="G177" s="9"/>
      <c r="H177" s="9"/>
      <c r="I177" s="9"/>
      <c r="J177" s="9"/>
      <c r="K177" s="9"/>
      <c r="L177" s="9"/>
      <c r="M177" s="9"/>
      <c r="N177" s="9"/>
      <c r="O177" s="9"/>
      <c r="P177" s="9"/>
      <c r="Q177" s="9"/>
      <c r="R177" s="9"/>
      <c r="S177" s="9"/>
      <c r="T177" s="9"/>
      <c r="U177" s="10"/>
      <c r="X177" s="44" t="s">
        <v>353</v>
      </c>
      <c r="Y177" s="45"/>
    </row>
    <row r="178" spans="1:25" ht="16.5" customHeight="1" thickBot="1">
      <c r="A178" s="5" t="s">
        <v>341</v>
      </c>
      <c r="B178" s="103" t="s">
        <v>204</v>
      </c>
      <c r="C178" s="103"/>
      <c r="D178" s="103"/>
      <c r="E178" s="103"/>
      <c r="F178" s="103"/>
      <c r="G178" s="103"/>
      <c r="H178" s="103"/>
      <c r="I178" s="103"/>
      <c r="J178" s="103"/>
      <c r="K178" s="103"/>
      <c r="L178" s="103"/>
      <c r="M178" s="103"/>
      <c r="N178" s="103"/>
      <c r="O178" s="103"/>
      <c r="P178" s="104">
        <f>SUM(P179:Q182)</f>
        <v>0</v>
      </c>
      <c r="Q178" s="105"/>
      <c r="R178" s="106"/>
      <c r="S178" s="106"/>
      <c r="T178" s="104">
        <f>SUM(T179:U182)</f>
        <v>0</v>
      </c>
      <c r="U178" s="105"/>
      <c r="X178" s="46"/>
      <c r="Y178" s="47"/>
    </row>
    <row r="179" spans="1:25" ht="150" customHeight="1">
      <c r="A179" s="6" t="s">
        <v>342</v>
      </c>
      <c r="B179" s="94" t="s">
        <v>343</v>
      </c>
      <c r="C179" s="94"/>
      <c r="D179" s="95" t="s">
        <v>23</v>
      </c>
      <c r="E179" s="96"/>
      <c r="F179" s="97" t="s">
        <v>344</v>
      </c>
      <c r="G179" s="97"/>
      <c r="H179" s="97"/>
      <c r="I179" s="97"/>
      <c r="J179" s="97"/>
      <c r="K179" s="7" t="s">
        <v>25</v>
      </c>
      <c r="L179" s="98">
        <v>44.27</v>
      </c>
      <c r="M179" s="99"/>
      <c r="N179" s="100"/>
      <c r="O179" s="101"/>
      <c r="P179" s="102">
        <f t="shared" ref="P179" si="70">TRUNC(L179*N179,2)</f>
        <v>0</v>
      </c>
      <c r="Q179" s="102"/>
      <c r="R179" s="92">
        <v>0.27669999999999995</v>
      </c>
      <c r="S179" s="92"/>
      <c r="T179" s="93">
        <f t="shared" ref="T179" si="71">TRUNC(P179*(1+R179),2)</f>
        <v>0</v>
      </c>
      <c r="U179" s="65"/>
      <c r="X179" s="62">
        <v>129.94</v>
      </c>
      <c r="Y179" s="63"/>
    </row>
    <row r="180" spans="1:25" ht="90" customHeight="1">
      <c r="A180" s="6" t="s">
        <v>345</v>
      </c>
      <c r="B180" s="94" t="s">
        <v>209</v>
      </c>
      <c r="C180" s="94"/>
      <c r="D180" s="95" t="s">
        <v>23</v>
      </c>
      <c r="E180" s="96"/>
      <c r="F180" s="97" t="s">
        <v>210</v>
      </c>
      <c r="G180" s="97"/>
      <c r="H180" s="97"/>
      <c r="I180" s="97"/>
      <c r="J180" s="97"/>
      <c r="K180" s="7" t="s">
        <v>25</v>
      </c>
      <c r="L180" s="98">
        <v>44.27</v>
      </c>
      <c r="M180" s="99"/>
      <c r="N180" s="100"/>
      <c r="O180" s="101"/>
      <c r="P180" s="102">
        <f t="shared" ref="P180:P182" si="72">TRUNC(L180*N180,2)</f>
        <v>0</v>
      </c>
      <c r="Q180" s="102"/>
      <c r="R180" s="92">
        <v>0.27669999999999995</v>
      </c>
      <c r="S180" s="92"/>
      <c r="T180" s="93">
        <f t="shared" ref="T180:T182" si="73">TRUNC(P180*(1+R180),2)</f>
        <v>0</v>
      </c>
      <c r="U180" s="65"/>
      <c r="X180" s="64">
        <v>55.44</v>
      </c>
      <c r="Y180" s="65"/>
    </row>
    <row r="181" spans="1:25" ht="90" customHeight="1">
      <c r="A181" s="6" t="s">
        <v>346</v>
      </c>
      <c r="B181" s="94" t="s">
        <v>212</v>
      </c>
      <c r="C181" s="94"/>
      <c r="D181" s="95" t="s">
        <v>23</v>
      </c>
      <c r="E181" s="96"/>
      <c r="F181" s="97" t="s">
        <v>213</v>
      </c>
      <c r="G181" s="97"/>
      <c r="H181" s="97"/>
      <c r="I181" s="97"/>
      <c r="J181" s="97"/>
      <c r="K181" s="7" t="s">
        <v>25</v>
      </c>
      <c r="L181" s="98">
        <v>44.27</v>
      </c>
      <c r="M181" s="99"/>
      <c r="N181" s="100"/>
      <c r="O181" s="101"/>
      <c r="P181" s="102">
        <f t="shared" si="72"/>
        <v>0</v>
      </c>
      <c r="Q181" s="102"/>
      <c r="R181" s="92">
        <v>0.27669999999999995</v>
      </c>
      <c r="S181" s="92"/>
      <c r="T181" s="93">
        <f t="shared" si="73"/>
        <v>0</v>
      </c>
      <c r="U181" s="65"/>
      <c r="X181" s="64">
        <v>65.58</v>
      </c>
      <c r="Y181" s="65"/>
    </row>
    <row r="182" spans="1:25" ht="60" customHeight="1" thickBot="1">
      <c r="A182" s="6" t="s">
        <v>347</v>
      </c>
      <c r="B182" s="94" t="s">
        <v>215</v>
      </c>
      <c r="C182" s="94"/>
      <c r="D182" s="95" t="s">
        <v>23</v>
      </c>
      <c r="E182" s="96"/>
      <c r="F182" s="97" t="s">
        <v>216</v>
      </c>
      <c r="G182" s="97"/>
      <c r="H182" s="97"/>
      <c r="I182" s="97"/>
      <c r="J182" s="97"/>
      <c r="K182" s="7" t="s">
        <v>77</v>
      </c>
      <c r="L182" s="98">
        <v>25.51</v>
      </c>
      <c r="M182" s="99"/>
      <c r="N182" s="100"/>
      <c r="O182" s="101"/>
      <c r="P182" s="102">
        <f t="shared" si="72"/>
        <v>0</v>
      </c>
      <c r="Q182" s="102"/>
      <c r="R182" s="92">
        <v>0.27669999999999995</v>
      </c>
      <c r="S182" s="92"/>
      <c r="T182" s="93">
        <f t="shared" si="73"/>
        <v>0</v>
      </c>
      <c r="U182" s="65"/>
      <c r="X182" s="68">
        <v>141.83000000000001</v>
      </c>
      <c r="Y182" s="69"/>
    </row>
    <row r="183" spans="1:25" ht="5.25" customHeight="1" thickBot="1">
      <c r="A183" s="8"/>
      <c r="B183" s="9"/>
      <c r="C183" s="9"/>
      <c r="D183" s="9"/>
      <c r="E183" s="9"/>
      <c r="F183" s="9"/>
      <c r="G183" s="9"/>
      <c r="H183" s="9"/>
      <c r="I183" s="9"/>
      <c r="J183" s="9"/>
      <c r="K183" s="9"/>
      <c r="L183" s="9"/>
      <c r="M183" s="9"/>
      <c r="N183" s="9"/>
      <c r="O183" s="9"/>
      <c r="P183" s="9"/>
      <c r="Q183" s="9"/>
      <c r="R183" s="9"/>
      <c r="S183" s="9"/>
      <c r="T183" s="9"/>
      <c r="U183" s="10"/>
      <c r="X183" s="44" t="s">
        <v>353</v>
      </c>
      <c r="Y183" s="45"/>
    </row>
    <row r="184" spans="1:25" ht="15" customHeight="1" thickBot="1">
      <c r="A184" s="78" t="s">
        <v>78</v>
      </c>
      <c r="B184" s="79"/>
      <c r="C184" s="79"/>
      <c r="D184" s="79"/>
      <c r="E184" s="79"/>
      <c r="F184" s="79"/>
      <c r="G184" s="79"/>
      <c r="H184" s="79"/>
      <c r="I184" s="79"/>
      <c r="J184" s="79"/>
      <c r="K184" s="79"/>
      <c r="L184" s="79"/>
      <c r="M184" s="79"/>
      <c r="N184" s="79"/>
      <c r="O184" s="80"/>
      <c r="P184" s="81">
        <f>P178+P174+P148+P138+P127+P120+P115+P107+P102</f>
        <v>0</v>
      </c>
      <c r="Q184" s="82"/>
      <c r="R184" s="83">
        <v>0.27669999999999995</v>
      </c>
      <c r="S184" s="84"/>
      <c r="T184" s="81">
        <f>T178+T174+T148+T138+T127+T120+T115+T107+T102</f>
        <v>0</v>
      </c>
      <c r="U184" s="82"/>
      <c r="X184" s="48"/>
      <c r="Y184" s="49"/>
    </row>
    <row r="185" spans="1:25" ht="5.25" customHeight="1" thickBot="1">
      <c r="A185" s="8"/>
      <c r="B185" s="9"/>
      <c r="C185" s="9"/>
      <c r="D185" s="9"/>
      <c r="E185" s="9"/>
      <c r="F185" s="9"/>
      <c r="G185" s="9"/>
      <c r="H185" s="9"/>
      <c r="I185" s="9"/>
      <c r="J185" s="9"/>
      <c r="K185" s="9"/>
      <c r="L185" s="9"/>
      <c r="M185" s="9"/>
      <c r="N185" s="9"/>
      <c r="O185" s="9"/>
      <c r="P185" s="9"/>
      <c r="Q185" s="9"/>
      <c r="R185" s="9"/>
      <c r="S185" s="9"/>
      <c r="T185" s="9"/>
      <c r="U185" s="10"/>
      <c r="X185" s="48"/>
      <c r="Y185" s="49"/>
    </row>
    <row r="186" spans="1:25" ht="17.25" customHeight="1" thickBot="1">
      <c r="A186" s="85" t="s">
        <v>348</v>
      </c>
      <c r="B186" s="86"/>
      <c r="C186" s="86"/>
      <c r="D186" s="86"/>
      <c r="E186" s="86"/>
      <c r="F186" s="86"/>
      <c r="G186" s="86"/>
      <c r="H186" s="86"/>
      <c r="I186" s="86"/>
      <c r="J186" s="86"/>
      <c r="K186" s="86"/>
      <c r="L186" s="86"/>
      <c r="M186" s="86"/>
      <c r="N186" s="86"/>
      <c r="O186" s="87"/>
      <c r="P186" s="88">
        <f>P184+P99+P34</f>
        <v>0</v>
      </c>
      <c r="Q186" s="89"/>
      <c r="R186" s="90">
        <v>0.27669999999999995</v>
      </c>
      <c r="S186" s="91"/>
      <c r="T186" s="88">
        <f>T184+T99+T34</f>
        <v>0</v>
      </c>
      <c r="U186" s="89"/>
      <c r="X186" s="48"/>
      <c r="Y186" s="49"/>
    </row>
    <row r="187" spans="1:25" ht="4.5" customHeight="1" thickBot="1">
      <c r="A187" s="74"/>
      <c r="B187" s="75"/>
      <c r="C187" s="75"/>
      <c r="D187" s="75"/>
      <c r="E187" s="75"/>
      <c r="F187" s="75"/>
      <c r="G187" s="75"/>
      <c r="H187" s="75"/>
      <c r="I187" s="75"/>
      <c r="J187" s="75"/>
      <c r="K187" s="75"/>
      <c r="L187" s="75"/>
      <c r="M187" s="75"/>
      <c r="N187" s="75"/>
      <c r="O187" s="75"/>
      <c r="P187" s="75"/>
      <c r="Q187" s="75"/>
      <c r="R187" s="75"/>
      <c r="S187" s="75"/>
      <c r="T187" s="75"/>
      <c r="U187" s="76"/>
      <c r="X187" s="46"/>
      <c r="Y187" s="47"/>
    </row>
    <row r="190" spans="1:25">
      <c r="R190" s="14"/>
      <c r="S190" s="14"/>
      <c r="T190" s="14"/>
    </row>
    <row r="191" spans="1:25">
      <c r="R191" s="14"/>
      <c r="S191" s="14"/>
      <c r="T191" s="14"/>
    </row>
    <row r="192" spans="1:25">
      <c r="R192" s="14"/>
      <c r="S192" s="14"/>
      <c r="T192" s="14"/>
    </row>
    <row r="194" spans="20:21" ht="15.75">
      <c r="T194" s="77"/>
      <c r="U194" s="77"/>
    </row>
  </sheetData>
  <sheetProtection sheet="1" objects="1" scenarios="1"/>
  <mergeCells count="1278">
    <mergeCell ref="X182:Y182"/>
    <mergeCell ref="B8:C8"/>
    <mergeCell ref="B9:C9"/>
    <mergeCell ref="C10:R10"/>
    <mergeCell ref="D9:R9"/>
    <mergeCell ref="D8:N8"/>
    <mergeCell ref="X161:Y161"/>
    <mergeCell ref="X162:Y162"/>
    <mergeCell ref="X163:Y163"/>
    <mergeCell ref="X164:Y164"/>
    <mergeCell ref="X165:Y165"/>
    <mergeCell ref="X166:Y166"/>
    <mergeCell ref="X167:Y167"/>
    <mergeCell ref="X168:Y168"/>
    <mergeCell ref="X169:Y169"/>
    <mergeCell ref="X170:Y170"/>
    <mergeCell ref="X171:Y171"/>
    <mergeCell ref="X172:Y172"/>
    <mergeCell ref="X175:Y175"/>
    <mergeCell ref="X176:Y176"/>
    <mergeCell ref="X179:Y179"/>
    <mergeCell ref="X180:Y180"/>
    <mergeCell ref="X181:Y181"/>
    <mergeCell ref="X142:Y142"/>
    <mergeCell ref="X143:Y143"/>
    <mergeCell ref="X144:Y144"/>
    <mergeCell ref="X145:Y145"/>
    <mergeCell ref="X146:Y146"/>
    <mergeCell ref="X149:Y149"/>
    <mergeCell ref="X150:Y150"/>
    <mergeCell ref="X151:Y151"/>
    <mergeCell ref="X152:Y152"/>
    <mergeCell ref="X153:Y153"/>
    <mergeCell ref="X154:Y154"/>
    <mergeCell ref="X155:Y155"/>
    <mergeCell ref="X156:Y156"/>
    <mergeCell ref="X157:Y157"/>
    <mergeCell ref="X158:Y158"/>
    <mergeCell ref="X159:Y159"/>
    <mergeCell ref="X160:Y160"/>
    <mergeCell ref="X121:Y121"/>
    <mergeCell ref="X122:Y122"/>
    <mergeCell ref="X123:Y123"/>
    <mergeCell ref="X124:Y124"/>
    <mergeCell ref="X125:Y125"/>
    <mergeCell ref="X128:Y128"/>
    <mergeCell ref="X129:Y129"/>
    <mergeCell ref="X130:Y130"/>
    <mergeCell ref="X131:Y131"/>
    <mergeCell ref="X132:Y132"/>
    <mergeCell ref="X133:Y133"/>
    <mergeCell ref="X134:Y134"/>
    <mergeCell ref="X135:Y135"/>
    <mergeCell ref="X136:Y136"/>
    <mergeCell ref="X139:Y139"/>
    <mergeCell ref="X140:Y140"/>
    <mergeCell ref="X141:Y141"/>
    <mergeCell ref="X147:Y148"/>
    <mergeCell ref="X96:Y96"/>
    <mergeCell ref="X97:Y97"/>
    <mergeCell ref="X103:Y103"/>
    <mergeCell ref="X104:Y104"/>
    <mergeCell ref="X105:Y105"/>
    <mergeCell ref="X108:Y108"/>
    <mergeCell ref="X109:Y109"/>
    <mergeCell ref="X110:Y110"/>
    <mergeCell ref="X111:Y111"/>
    <mergeCell ref="X112:Y112"/>
    <mergeCell ref="X113:Y113"/>
    <mergeCell ref="X116:Y116"/>
    <mergeCell ref="X117:Y117"/>
    <mergeCell ref="X118:Y118"/>
    <mergeCell ref="X71:Y71"/>
    <mergeCell ref="X72:Y72"/>
    <mergeCell ref="X73:Y73"/>
    <mergeCell ref="X76:Y76"/>
    <mergeCell ref="X77:Y77"/>
    <mergeCell ref="X78:Y78"/>
    <mergeCell ref="X79:Y79"/>
    <mergeCell ref="X80:Y80"/>
    <mergeCell ref="X81:Y81"/>
    <mergeCell ref="X82:Y82"/>
    <mergeCell ref="X83:Y83"/>
    <mergeCell ref="X84:Y84"/>
    <mergeCell ref="X85:Y85"/>
    <mergeCell ref="X86:Y86"/>
    <mergeCell ref="X87:Y87"/>
    <mergeCell ref="X90:Y90"/>
    <mergeCell ref="X50:Y50"/>
    <mergeCell ref="X51:Y51"/>
    <mergeCell ref="X54:Y54"/>
    <mergeCell ref="X55:Y55"/>
    <mergeCell ref="X56:Y56"/>
    <mergeCell ref="X57:Y57"/>
    <mergeCell ref="X58:Y58"/>
    <mergeCell ref="X61:Y61"/>
    <mergeCell ref="X62:Y62"/>
    <mergeCell ref="X63:Y63"/>
    <mergeCell ref="X64:Y64"/>
    <mergeCell ref="X65:Y65"/>
    <mergeCell ref="X68:Y68"/>
    <mergeCell ref="X69:Y69"/>
    <mergeCell ref="X70:Y70"/>
    <mergeCell ref="X94:Y94"/>
    <mergeCell ref="X95:Y95"/>
    <mergeCell ref="P16:Q16"/>
    <mergeCell ref="R16:S16"/>
    <mergeCell ref="T16:U16"/>
    <mergeCell ref="X23:Y23"/>
    <mergeCell ref="X24:Y24"/>
    <mergeCell ref="X25:Y25"/>
    <mergeCell ref="X26:Y26"/>
    <mergeCell ref="X27:Y27"/>
    <mergeCell ref="X28:Y28"/>
    <mergeCell ref="X29:Y29"/>
    <mergeCell ref="X30:Y30"/>
    <mergeCell ref="X31:Y31"/>
    <mergeCell ref="X32:Y32"/>
    <mergeCell ref="X37:Y37"/>
    <mergeCell ref="X38:Y38"/>
    <mergeCell ref="X39:Y39"/>
    <mergeCell ref="X42:Y42"/>
    <mergeCell ref="R19:S19"/>
    <mergeCell ref="T19:U19"/>
    <mergeCell ref="R23:S23"/>
    <mergeCell ref="T23:U23"/>
    <mergeCell ref="R27:S27"/>
    <mergeCell ref="T27:U27"/>
    <mergeCell ref="R31:S31"/>
    <mergeCell ref="T31:U31"/>
    <mergeCell ref="R37:S37"/>
    <mergeCell ref="T37:U37"/>
    <mergeCell ref="R42:S42"/>
    <mergeCell ref="T42:U42"/>
    <mergeCell ref="A14:U14"/>
    <mergeCell ref="B15:O15"/>
    <mergeCell ref="P15:Q15"/>
    <mergeCell ref="R15:S15"/>
    <mergeCell ref="T15:U15"/>
    <mergeCell ref="B16:C16"/>
    <mergeCell ref="D16:E16"/>
    <mergeCell ref="F16:J16"/>
    <mergeCell ref="L16:M16"/>
    <mergeCell ref="N16:O16"/>
    <mergeCell ref="A1:U2"/>
    <mergeCell ref="A3:U3"/>
    <mergeCell ref="A4:A11"/>
    <mergeCell ref="B4:R4"/>
    <mergeCell ref="S4:U11"/>
    <mergeCell ref="B5:N5"/>
    <mergeCell ref="O5:R5"/>
    <mergeCell ref="B6:N6"/>
    <mergeCell ref="O6:R6"/>
    <mergeCell ref="B7:N7"/>
    <mergeCell ref="B11:R11"/>
    <mergeCell ref="A12:U12"/>
    <mergeCell ref="B13:C13"/>
    <mergeCell ref="D13:E13"/>
    <mergeCell ref="F13:J13"/>
    <mergeCell ref="L13:M13"/>
    <mergeCell ref="N13:O13"/>
    <mergeCell ref="P13:Q13"/>
    <mergeCell ref="R13:S13"/>
    <mergeCell ref="T13:U13"/>
    <mergeCell ref="O7:R7"/>
    <mergeCell ref="O8:R8"/>
    <mergeCell ref="B20:C20"/>
    <mergeCell ref="D20:E20"/>
    <mergeCell ref="F20:J20"/>
    <mergeCell ref="L20:M20"/>
    <mergeCell ref="N20:O20"/>
    <mergeCell ref="P20:Q20"/>
    <mergeCell ref="R20:S20"/>
    <mergeCell ref="T20:U20"/>
    <mergeCell ref="B19:C19"/>
    <mergeCell ref="D19:E19"/>
    <mergeCell ref="F19:J19"/>
    <mergeCell ref="L19:M19"/>
    <mergeCell ref="N19:O19"/>
    <mergeCell ref="P19:Q19"/>
    <mergeCell ref="T17:U17"/>
    <mergeCell ref="B18:C18"/>
    <mergeCell ref="D18:E18"/>
    <mergeCell ref="F18:J18"/>
    <mergeCell ref="L18:M18"/>
    <mergeCell ref="N18:O18"/>
    <mergeCell ref="P18:Q18"/>
    <mergeCell ref="R18:S18"/>
    <mergeCell ref="T18:U18"/>
    <mergeCell ref="B17:C17"/>
    <mergeCell ref="D17:E17"/>
    <mergeCell ref="F17:J17"/>
    <mergeCell ref="L17:M17"/>
    <mergeCell ref="N17:O17"/>
    <mergeCell ref="P17:Q17"/>
    <mergeCell ref="R17:S17"/>
    <mergeCell ref="B24:C24"/>
    <mergeCell ref="D24:E24"/>
    <mergeCell ref="F24:J24"/>
    <mergeCell ref="L24:M24"/>
    <mergeCell ref="N24:O24"/>
    <mergeCell ref="P24:Q24"/>
    <mergeCell ref="R24:S24"/>
    <mergeCell ref="T24:U24"/>
    <mergeCell ref="B23:C23"/>
    <mergeCell ref="D23:E23"/>
    <mergeCell ref="F23:J23"/>
    <mergeCell ref="L23:M23"/>
    <mergeCell ref="N23:O23"/>
    <mergeCell ref="P23:Q23"/>
    <mergeCell ref="R21:S21"/>
    <mergeCell ref="T21:U21"/>
    <mergeCell ref="B22:C22"/>
    <mergeCell ref="D22:E22"/>
    <mergeCell ref="F22:J22"/>
    <mergeCell ref="L22:M22"/>
    <mergeCell ref="N22:O22"/>
    <mergeCell ref="P22:Q22"/>
    <mergeCell ref="R22:S22"/>
    <mergeCell ref="T22:U22"/>
    <mergeCell ref="B21:C21"/>
    <mergeCell ref="D21:E21"/>
    <mergeCell ref="F21:J21"/>
    <mergeCell ref="L21:M21"/>
    <mergeCell ref="N21:O21"/>
    <mergeCell ref="P21:Q21"/>
    <mergeCell ref="B28:C28"/>
    <mergeCell ref="D28:E28"/>
    <mergeCell ref="F28:J28"/>
    <mergeCell ref="L28:M28"/>
    <mergeCell ref="N28:O28"/>
    <mergeCell ref="P28:Q28"/>
    <mergeCell ref="R28:S28"/>
    <mergeCell ref="T28:U28"/>
    <mergeCell ref="B27:C27"/>
    <mergeCell ref="D27:E27"/>
    <mergeCell ref="F27:J27"/>
    <mergeCell ref="L27:M27"/>
    <mergeCell ref="N27:O27"/>
    <mergeCell ref="P27:Q27"/>
    <mergeCell ref="R25:S25"/>
    <mergeCell ref="T25:U25"/>
    <mergeCell ref="B26:C26"/>
    <mergeCell ref="D26:E26"/>
    <mergeCell ref="F26:J26"/>
    <mergeCell ref="L26:M26"/>
    <mergeCell ref="N26:O26"/>
    <mergeCell ref="P26:Q26"/>
    <mergeCell ref="R26:S26"/>
    <mergeCell ref="T26:U26"/>
    <mergeCell ref="B25:C25"/>
    <mergeCell ref="D25:E25"/>
    <mergeCell ref="F25:J25"/>
    <mergeCell ref="L25:M25"/>
    <mergeCell ref="N25:O25"/>
    <mergeCell ref="P25:Q25"/>
    <mergeCell ref="B32:C32"/>
    <mergeCell ref="D32:E32"/>
    <mergeCell ref="F32:J32"/>
    <mergeCell ref="L32:M32"/>
    <mergeCell ref="N32:O32"/>
    <mergeCell ref="P32:Q32"/>
    <mergeCell ref="R32:S32"/>
    <mergeCell ref="T32:U32"/>
    <mergeCell ref="B31:C31"/>
    <mergeCell ref="D31:E31"/>
    <mergeCell ref="F31:J31"/>
    <mergeCell ref="L31:M31"/>
    <mergeCell ref="N31:O31"/>
    <mergeCell ref="P31:Q31"/>
    <mergeCell ref="R29:S29"/>
    <mergeCell ref="T29:U29"/>
    <mergeCell ref="B30:C30"/>
    <mergeCell ref="D30:E30"/>
    <mergeCell ref="F30:J30"/>
    <mergeCell ref="L30:M30"/>
    <mergeCell ref="N30:O30"/>
    <mergeCell ref="P30:Q30"/>
    <mergeCell ref="R30:S30"/>
    <mergeCell ref="T30:U30"/>
    <mergeCell ref="B29:C29"/>
    <mergeCell ref="D29:E29"/>
    <mergeCell ref="F29:J29"/>
    <mergeCell ref="L29:M29"/>
    <mergeCell ref="N29:O29"/>
    <mergeCell ref="P29:Q29"/>
    <mergeCell ref="B38:C38"/>
    <mergeCell ref="D38:E38"/>
    <mergeCell ref="F38:J38"/>
    <mergeCell ref="L38:M38"/>
    <mergeCell ref="N38:O38"/>
    <mergeCell ref="P38:Q38"/>
    <mergeCell ref="R38:S38"/>
    <mergeCell ref="T38:U38"/>
    <mergeCell ref="B37:C37"/>
    <mergeCell ref="D37:E37"/>
    <mergeCell ref="F37:J37"/>
    <mergeCell ref="L37:M37"/>
    <mergeCell ref="N37:O37"/>
    <mergeCell ref="P37:Q37"/>
    <mergeCell ref="A34:O34"/>
    <mergeCell ref="P34:Q34"/>
    <mergeCell ref="R34:S34"/>
    <mergeCell ref="T34:U34"/>
    <mergeCell ref="A35:U35"/>
    <mergeCell ref="B36:O36"/>
    <mergeCell ref="P36:Q36"/>
    <mergeCell ref="R36:S36"/>
    <mergeCell ref="T36:U36"/>
    <mergeCell ref="B43:C43"/>
    <mergeCell ref="D43:E43"/>
    <mergeCell ref="F43:J43"/>
    <mergeCell ref="L43:M43"/>
    <mergeCell ref="N43:O43"/>
    <mergeCell ref="P43:Q43"/>
    <mergeCell ref="R43:S43"/>
    <mergeCell ref="T43:U43"/>
    <mergeCell ref="B42:C42"/>
    <mergeCell ref="D42:E42"/>
    <mergeCell ref="F42:J42"/>
    <mergeCell ref="L42:M42"/>
    <mergeCell ref="N42:O42"/>
    <mergeCell ref="P42:Q42"/>
    <mergeCell ref="R39:S39"/>
    <mergeCell ref="T39:U39"/>
    <mergeCell ref="B41:O41"/>
    <mergeCell ref="P41:Q41"/>
    <mergeCell ref="R41:S41"/>
    <mergeCell ref="T41:U41"/>
    <mergeCell ref="B39:C39"/>
    <mergeCell ref="D39:E39"/>
    <mergeCell ref="F39:J39"/>
    <mergeCell ref="L39:M39"/>
    <mergeCell ref="N39:O39"/>
    <mergeCell ref="P39:Q39"/>
    <mergeCell ref="R46:S46"/>
    <mergeCell ref="T46:U46"/>
    <mergeCell ref="B47:C47"/>
    <mergeCell ref="D47:E47"/>
    <mergeCell ref="F47:J47"/>
    <mergeCell ref="L47:M47"/>
    <mergeCell ref="N47:O47"/>
    <mergeCell ref="P47:Q47"/>
    <mergeCell ref="R47:S47"/>
    <mergeCell ref="T47:U47"/>
    <mergeCell ref="B46:C46"/>
    <mergeCell ref="D46:E46"/>
    <mergeCell ref="F46:J46"/>
    <mergeCell ref="L46:M46"/>
    <mergeCell ref="N46:O46"/>
    <mergeCell ref="P46:Q46"/>
    <mergeCell ref="R44:S44"/>
    <mergeCell ref="T44:U44"/>
    <mergeCell ref="B45:C45"/>
    <mergeCell ref="D45:E45"/>
    <mergeCell ref="F45:J45"/>
    <mergeCell ref="L45:M45"/>
    <mergeCell ref="N45:O45"/>
    <mergeCell ref="P45:Q45"/>
    <mergeCell ref="R45:S45"/>
    <mergeCell ref="T45:U45"/>
    <mergeCell ref="B44:C44"/>
    <mergeCell ref="D44:E44"/>
    <mergeCell ref="F44:J44"/>
    <mergeCell ref="L44:M44"/>
    <mergeCell ref="N44:O44"/>
    <mergeCell ref="P44:Q44"/>
    <mergeCell ref="R50:S50"/>
    <mergeCell ref="T50:U50"/>
    <mergeCell ref="B51:C51"/>
    <mergeCell ref="D51:E51"/>
    <mergeCell ref="F51:J51"/>
    <mergeCell ref="L51:M51"/>
    <mergeCell ref="N51:O51"/>
    <mergeCell ref="P51:Q51"/>
    <mergeCell ref="R51:S51"/>
    <mergeCell ref="T51:U51"/>
    <mergeCell ref="B49:O49"/>
    <mergeCell ref="P49:Q49"/>
    <mergeCell ref="R49:S49"/>
    <mergeCell ref="T49:U49"/>
    <mergeCell ref="B50:C50"/>
    <mergeCell ref="D50:E50"/>
    <mergeCell ref="F50:J50"/>
    <mergeCell ref="L50:M50"/>
    <mergeCell ref="N50:O50"/>
    <mergeCell ref="P50:Q50"/>
    <mergeCell ref="R54:S54"/>
    <mergeCell ref="T54:U54"/>
    <mergeCell ref="B55:C55"/>
    <mergeCell ref="D55:E55"/>
    <mergeCell ref="F55:J55"/>
    <mergeCell ref="L55:M55"/>
    <mergeCell ref="N55:O55"/>
    <mergeCell ref="P55:Q55"/>
    <mergeCell ref="R55:S55"/>
    <mergeCell ref="T55:U55"/>
    <mergeCell ref="B53:O53"/>
    <mergeCell ref="P53:Q53"/>
    <mergeCell ref="R53:S53"/>
    <mergeCell ref="T53:U53"/>
    <mergeCell ref="B54:C54"/>
    <mergeCell ref="D54:E54"/>
    <mergeCell ref="F54:J54"/>
    <mergeCell ref="L54:M54"/>
    <mergeCell ref="N54:O54"/>
    <mergeCell ref="P54:Q54"/>
    <mergeCell ref="R58:S58"/>
    <mergeCell ref="T58:U58"/>
    <mergeCell ref="B60:O60"/>
    <mergeCell ref="P60:Q60"/>
    <mergeCell ref="R60:S60"/>
    <mergeCell ref="T60:U60"/>
    <mergeCell ref="B58:C58"/>
    <mergeCell ref="D58:E58"/>
    <mergeCell ref="F58:J58"/>
    <mergeCell ref="L58:M58"/>
    <mergeCell ref="N58:O58"/>
    <mergeCell ref="P58:Q58"/>
    <mergeCell ref="R56:S56"/>
    <mergeCell ref="T56:U56"/>
    <mergeCell ref="B57:C57"/>
    <mergeCell ref="D57:E57"/>
    <mergeCell ref="F57:J57"/>
    <mergeCell ref="L57:M57"/>
    <mergeCell ref="N57:O57"/>
    <mergeCell ref="P57:Q57"/>
    <mergeCell ref="R57:S57"/>
    <mergeCell ref="T57:U57"/>
    <mergeCell ref="B56:C56"/>
    <mergeCell ref="D56:E56"/>
    <mergeCell ref="F56:J56"/>
    <mergeCell ref="L56:M56"/>
    <mergeCell ref="N56:O56"/>
    <mergeCell ref="P56:Q56"/>
    <mergeCell ref="R63:S63"/>
    <mergeCell ref="T63:U63"/>
    <mergeCell ref="B64:C64"/>
    <mergeCell ref="D64:E64"/>
    <mergeCell ref="F64:J64"/>
    <mergeCell ref="L64:M64"/>
    <mergeCell ref="N64:O64"/>
    <mergeCell ref="P64:Q64"/>
    <mergeCell ref="R64:S64"/>
    <mergeCell ref="T64:U64"/>
    <mergeCell ref="B63:C63"/>
    <mergeCell ref="D63:E63"/>
    <mergeCell ref="F63:J63"/>
    <mergeCell ref="L63:M63"/>
    <mergeCell ref="N63:O63"/>
    <mergeCell ref="P63:Q63"/>
    <mergeCell ref="R61:S61"/>
    <mergeCell ref="T61:U61"/>
    <mergeCell ref="B62:C62"/>
    <mergeCell ref="D62:E62"/>
    <mergeCell ref="F62:J62"/>
    <mergeCell ref="L62:M62"/>
    <mergeCell ref="N62:O62"/>
    <mergeCell ref="P62:Q62"/>
    <mergeCell ref="R62:S62"/>
    <mergeCell ref="T62:U62"/>
    <mergeCell ref="B61:C61"/>
    <mergeCell ref="D61:E61"/>
    <mergeCell ref="F61:J61"/>
    <mergeCell ref="L61:M61"/>
    <mergeCell ref="N61:O61"/>
    <mergeCell ref="P61:Q61"/>
    <mergeCell ref="R68:S68"/>
    <mergeCell ref="T68:U68"/>
    <mergeCell ref="B69:C69"/>
    <mergeCell ref="D69:E69"/>
    <mergeCell ref="F69:J69"/>
    <mergeCell ref="L69:M69"/>
    <mergeCell ref="N69:O69"/>
    <mergeCell ref="P69:Q69"/>
    <mergeCell ref="R69:S69"/>
    <mergeCell ref="T69:U69"/>
    <mergeCell ref="B68:C68"/>
    <mergeCell ref="D68:E68"/>
    <mergeCell ref="F68:J68"/>
    <mergeCell ref="L68:M68"/>
    <mergeCell ref="N68:O68"/>
    <mergeCell ref="P68:Q68"/>
    <mergeCell ref="R65:S65"/>
    <mergeCell ref="T65:U65"/>
    <mergeCell ref="B67:O67"/>
    <mergeCell ref="P67:Q67"/>
    <mergeCell ref="R67:S67"/>
    <mergeCell ref="T67:U67"/>
    <mergeCell ref="B65:C65"/>
    <mergeCell ref="D65:E65"/>
    <mergeCell ref="F65:J65"/>
    <mergeCell ref="L65:M65"/>
    <mergeCell ref="N65:O65"/>
    <mergeCell ref="P65:Q65"/>
    <mergeCell ref="R72:S72"/>
    <mergeCell ref="T72:U72"/>
    <mergeCell ref="B73:C73"/>
    <mergeCell ref="D73:E73"/>
    <mergeCell ref="F73:J73"/>
    <mergeCell ref="L73:M73"/>
    <mergeCell ref="N73:O73"/>
    <mergeCell ref="P73:Q73"/>
    <mergeCell ref="R73:S73"/>
    <mergeCell ref="T73:U73"/>
    <mergeCell ref="B72:C72"/>
    <mergeCell ref="D72:E72"/>
    <mergeCell ref="F72:J72"/>
    <mergeCell ref="L72:M72"/>
    <mergeCell ref="N72:O72"/>
    <mergeCell ref="P72:Q72"/>
    <mergeCell ref="R70:S70"/>
    <mergeCell ref="T70:U70"/>
    <mergeCell ref="B71:C71"/>
    <mergeCell ref="D71:E71"/>
    <mergeCell ref="F71:J71"/>
    <mergeCell ref="L71:M71"/>
    <mergeCell ref="N71:O71"/>
    <mergeCell ref="P71:Q71"/>
    <mergeCell ref="R71:S71"/>
    <mergeCell ref="T71:U71"/>
    <mergeCell ref="B70:C70"/>
    <mergeCell ref="D70:E70"/>
    <mergeCell ref="F70:J70"/>
    <mergeCell ref="L70:M70"/>
    <mergeCell ref="N70:O70"/>
    <mergeCell ref="P70:Q70"/>
    <mergeCell ref="R76:S76"/>
    <mergeCell ref="T76:U76"/>
    <mergeCell ref="B77:C77"/>
    <mergeCell ref="D77:E77"/>
    <mergeCell ref="F77:J77"/>
    <mergeCell ref="L77:M77"/>
    <mergeCell ref="N77:O77"/>
    <mergeCell ref="P77:Q77"/>
    <mergeCell ref="R77:S77"/>
    <mergeCell ref="T77:U77"/>
    <mergeCell ref="B75:O75"/>
    <mergeCell ref="P75:Q75"/>
    <mergeCell ref="R75:S75"/>
    <mergeCell ref="T75:U75"/>
    <mergeCell ref="B76:C76"/>
    <mergeCell ref="D76:E76"/>
    <mergeCell ref="F76:J76"/>
    <mergeCell ref="L76:M76"/>
    <mergeCell ref="N76:O76"/>
    <mergeCell ref="P76:Q76"/>
    <mergeCell ref="R80:S80"/>
    <mergeCell ref="T80:U80"/>
    <mergeCell ref="B81:C81"/>
    <mergeCell ref="D81:E81"/>
    <mergeCell ref="F81:J81"/>
    <mergeCell ref="L81:M81"/>
    <mergeCell ref="N81:O81"/>
    <mergeCell ref="P81:Q81"/>
    <mergeCell ref="R81:S81"/>
    <mergeCell ref="T81:U81"/>
    <mergeCell ref="B80:C80"/>
    <mergeCell ref="D80:E80"/>
    <mergeCell ref="F80:J80"/>
    <mergeCell ref="L80:M80"/>
    <mergeCell ref="N80:O80"/>
    <mergeCell ref="P80:Q80"/>
    <mergeCell ref="R78:S78"/>
    <mergeCell ref="T78:U78"/>
    <mergeCell ref="B79:C79"/>
    <mergeCell ref="D79:E79"/>
    <mergeCell ref="F79:J79"/>
    <mergeCell ref="L79:M79"/>
    <mergeCell ref="N79:O79"/>
    <mergeCell ref="P79:Q79"/>
    <mergeCell ref="R79:S79"/>
    <mergeCell ref="T79:U79"/>
    <mergeCell ref="B78:C78"/>
    <mergeCell ref="D78:E78"/>
    <mergeCell ref="F78:J78"/>
    <mergeCell ref="L78:M78"/>
    <mergeCell ref="N78:O78"/>
    <mergeCell ref="P78:Q78"/>
    <mergeCell ref="R84:S84"/>
    <mergeCell ref="T84:U84"/>
    <mergeCell ref="B85:C85"/>
    <mergeCell ref="D85:E85"/>
    <mergeCell ref="F85:J85"/>
    <mergeCell ref="L85:M85"/>
    <mergeCell ref="N85:O85"/>
    <mergeCell ref="P85:Q85"/>
    <mergeCell ref="R85:S85"/>
    <mergeCell ref="T85:U85"/>
    <mergeCell ref="B84:C84"/>
    <mergeCell ref="D84:E84"/>
    <mergeCell ref="F84:J84"/>
    <mergeCell ref="L84:M84"/>
    <mergeCell ref="N84:O84"/>
    <mergeCell ref="P84:Q84"/>
    <mergeCell ref="R82:S82"/>
    <mergeCell ref="T82:U82"/>
    <mergeCell ref="B83:C83"/>
    <mergeCell ref="D83:E83"/>
    <mergeCell ref="F83:J83"/>
    <mergeCell ref="L83:M83"/>
    <mergeCell ref="N83:O83"/>
    <mergeCell ref="P83:Q83"/>
    <mergeCell ref="R83:S83"/>
    <mergeCell ref="T83:U83"/>
    <mergeCell ref="B82:C82"/>
    <mergeCell ref="D82:E82"/>
    <mergeCell ref="F82:J82"/>
    <mergeCell ref="L82:M82"/>
    <mergeCell ref="N82:O82"/>
    <mergeCell ref="P82:Q82"/>
    <mergeCell ref="B89:O89"/>
    <mergeCell ref="P89:Q89"/>
    <mergeCell ref="R89:S89"/>
    <mergeCell ref="T89:U89"/>
    <mergeCell ref="B90:C90"/>
    <mergeCell ref="D90:E90"/>
    <mergeCell ref="F90:J90"/>
    <mergeCell ref="L90:M90"/>
    <mergeCell ref="N90:O90"/>
    <mergeCell ref="P90:Q90"/>
    <mergeCell ref="R86:S86"/>
    <mergeCell ref="T86:U86"/>
    <mergeCell ref="B87:C87"/>
    <mergeCell ref="D87:E87"/>
    <mergeCell ref="F87:J87"/>
    <mergeCell ref="L87:M87"/>
    <mergeCell ref="N87:O87"/>
    <mergeCell ref="P87:Q87"/>
    <mergeCell ref="R87:S87"/>
    <mergeCell ref="T87:U87"/>
    <mergeCell ref="B86:C86"/>
    <mergeCell ref="D86:E86"/>
    <mergeCell ref="F86:J86"/>
    <mergeCell ref="L86:M86"/>
    <mergeCell ref="N86:O86"/>
    <mergeCell ref="P86:Q86"/>
    <mergeCell ref="B93:O93"/>
    <mergeCell ref="P93:Q93"/>
    <mergeCell ref="R93:S93"/>
    <mergeCell ref="T93:U93"/>
    <mergeCell ref="B94:C94"/>
    <mergeCell ref="D94:E94"/>
    <mergeCell ref="F94:J94"/>
    <mergeCell ref="L94:M94"/>
    <mergeCell ref="N94:O94"/>
    <mergeCell ref="P94:Q94"/>
    <mergeCell ref="R90:S90"/>
    <mergeCell ref="T90:U90"/>
    <mergeCell ref="B91:C91"/>
    <mergeCell ref="D91:E91"/>
    <mergeCell ref="F91:J91"/>
    <mergeCell ref="L91:M91"/>
    <mergeCell ref="N91:O91"/>
    <mergeCell ref="P91:Q91"/>
    <mergeCell ref="R91:S91"/>
    <mergeCell ref="T91:U91"/>
    <mergeCell ref="R96:S96"/>
    <mergeCell ref="T96:U96"/>
    <mergeCell ref="B97:C97"/>
    <mergeCell ref="D97:E97"/>
    <mergeCell ref="F97:J97"/>
    <mergeCell ref="L97:M97"/>
    <mergeCell ref="N97:O97"/>
    <mergeCell ref="P97:Q97"/>
    <mergeCell ref="R97:S97"/>
    <mergeCell ref="T97:U97"/>
    <mergeCell ref="B96:C96"/>
    <mergeCell ref="D96:E96"/>
    <mergeCell ref="F96:J96"/>
    <mergeCell ref="L96:M96"/>
    <mergeCell ref="N96:O96"/>
    <mergeCell ref="P96:Q96"/>
    <mergeCell ref="R94:S94"/>
    <mergeCell ref="T94:U94"/>
    <mergeCell ref="B95:C95"/>
    <mergeCell ref="D95:E95"/>
    <mergeCell ref="F95:J95"/>
    <mergeCell ref="L95:M95"/>
    <mergeCell ref="N95:O95"/>
    <mergeCell ref="P95:Q95"/>
    <mergeCell ref="R95:S95"/>
    <mergeCell ref="T95:U95"/>
    <mergeCell ref="R103:S103"/>
    <mergeCell ref="T103:U103"/>
    <mergeCell ref="B104:C104"/>
    <mergeCell ref="D104:E104"/>
    <mergeCell ref="F104:J104"/>
    <mergeCell ref="L104:M104"/>
    <mergeCell ref="N104:O104"/>
    <mergeCell ref="P104:Q104"/>
    <mergeCell ref="R104:S104"/>
    <mergeCell ref="T104:U104"/>
    <mergeCell ref="B103:C103"/>
    <mergeCell ref="D103:E103"/>
    <mergeCell ref="F103:J103"/>
    <mergeCell ref="L103:M103"/>
    <mergeCell ref="N103:O103"/>
    <mergeCell ref="P103:Q103"/>
    <mergeCell ref="A99:O99"/>
    <mergeCell ref="P99:Q99"/>
    <mergeCell ref="R99:S99"/>
    <mergeCell ref="T99:U99"/>
    <mergeCell ref="A101:U101"/>
    <mergeCell ref="B102:O102"/>
    <mergeCell ref="P102:Q102"/>
    <mergeCell ref="R102:S102"/>
    <mergeCell ref="T102:U102"/>
    <mergeCell ref="R108:S108"/>
    <mergeCell ref="T108:U108"/>
    <mergeCell ref="B109:C109"/>
    <mergeCell ref="D109:E109"/>
    <mergeCell ref="F109:J109"/>
    <mergeCell ref="L109:M109"/>
    <mergeCell ref="N109:O109"/>
    <mergeCell ref="P109:Q109"/>
    <mergeCell ref="R109:S109"/>
    <mergeCell ref="T109:U109"/>
    <mergeCell ref="B108:C108"/>
    <mergeCell ref="D108:E108"/>
    <mergeCell ref="F108:J108"/>
    <mergeCell ref="L108:M108"/>
    <mergeCell ref="N108:O108"/>
    <mergeCell ref="P108:Q108"/>
    <mergeCell ref="R105:S105"/>
    <mergeCell ref="T105:U105"/>
    <mergeCell ref="B107:O107"/>
    <mergeCell ref="P107:Q107"/>
    <mergeCell ref="R107:S107"/>
    <mergeCell ref="T107:U107"/>
    <mergeCell ref="B105:C105"/>
    <mergeCell ref="D105:E105"/>
    <mergeCell ref="F105:J105"/>
    <mergeCell ref="L105:M105"/>
    <mergeCell ref="N105:O105"/>
    <mergeCell ref="P105:Q105"/>
    <mergeCell ref="R112:S112"/>
    <mergeCell ref="T112:U112"/>
    <mergeCell ref="B113:C113"/>
    <mergeCell ref="D113:E113"/>
    <mergeCell ref="F113:J113"/>
    <mergeCell ref="L113:M113"/>
    <mergeCell ref="N113:O113"/>
    <mergeCell ref="P113:Q113"/>
    <mergeCell ref="R113:S113"/>
    <mergeCell ref="T113:U113"/>
    <mergeCell ref="B112:C112"/>
    <mergeCell ref="D112:E112"/>
    <mergeCell ref="F112:J112"/>
    <mergeCell ref="L112:M112"/>
    <mergeCell ref="N112:O112"/>
    <mergeCell ref="P112:Q112"/>
    <mergeCell ref="R110:S110"/>
    <mergeCell ref="T110:U110"/>
    <mergeCell ref="B111:C111"/>
    <mergeCell ref="D111:E111"/>
    <mergeCell ref="F111:J111"/>
    <mergeCell ref="L111:M111"/>
    <mergeCell ref="N111:O111"/>
    <mergeCell ref="P111:Q111"/>
    <mergeCell ref="R111:S111"/>
    <mergeCell ref="T111:U111"/>
    <mergeCell ref="B110:C110"/>
    <mergeCell ref="D110:E110"/>
    <mergeCell ref="F110:J110"/>
    <mergeCell ref="L110:M110"/>
    <mergeCell ref="N110:O110"/>
    <mergeCell ref="P110:Q110"/>
    <mergeCell ref="R116:S116"/>
    <mergeCell ref="T116:U116"/>
    <mergeCell ref="B117:C117"/>
    <mergeCell ref="D117:E117"/>
    <mergeCell ref="F117:J117"/>
    <mergeCell ref="L117:M117"/>
    <mergeCell ref="N117:O117"/>
    <mergeCell ref="P117:Q117"/>
    <mergeCell ref="R117:S117"/>
    <mergeCell ref="T117:U117"/>
    <mergeCell ref="B115:O115"/>
    <mergeCell ref="P115:Q115"/>
    <mergeCell ref="R115:S115"/>
    <mergeCell ref="T115:U115"/>
    <mergeCell ref="B116:C116"/>
    <mergeCell ref="D116:E116"/>
    <mergeCell ref="F116:J116"/>
    <mergeCell ref="L116:M116"/>
    <mergeCell ref="N116:O116"/>
    <mergeCell ref="P116:Q116"/>
    <mergeCell ref="R121:S121"/>
    <mergeCell ref="T121:U121"/>
    <mergeCell ref="B122:C122"/>
    <mergeCell ref="D122:E122"/>
    <mergeCell ref="F122:J122"/>
    <mergeCell ref="L122:M122"/>
    <mergeCell ref="N122:O122"/>
    <mergeCell ref="P122:Q122"/>
    <mergeCell ref="R122:S122"/>
    <mergeCell ref="T122:U122"/>
    <mergeCell ref="B121:C121"/>
    <mergeCell ref="D121:E121"/>
    <mergeCell ref="F121:J121"/>
    <mergeCell ref="L121:M121"/>
    <mergeCell ref="N121:O121"/>
    <mergeCell ref="P121:Q121"/>
    <mergeCell ref="R118:S118"/>
    <mergeCell ref="T118:U118"/>
    <mergeCell ref="B120:O120"/>
    <mergeCell ref="P120:Q120"/>
    <mergeCell ref="R120:S120"/>
    <mergeCell ref="T120:U120"/>
    <mergeCell ref="B118:C118"/>
    <mergeCell ref="D118:E118"/>
    <mergeCell ref="F118:J118"/>
    <mergeCell ref="L118:M118"/>
    <mergeCell ref="N118:O118"/>
    <mergeCell ref="P118:Q118"/>
    <mergeCell ref="R125:S125"/>
    <mergeCell ref="T125:U125"/>
    <mergeCell ref="B127:O127"/>
    <mergeCell ref="P127:Q127"/>
    <mergeCell ref="R127:S127"/>
    <mergeCell ref="T127:U127"/>
    <mergeCell ref="B125:C125"/>
    <mergeCell ref="D125:E125"/>
    <mergeCell ref="F125:J125"/>
    <mergeCell ref="L125:M125"/>
    <mergeCell ref="N125:O125"/>
    <mergeCell ref="P125:Q125"/>
    <mergeCell ref="R123:S123"/>
    <mergeCell ref="T123:U123"/>
    <mergeCell ref="B124:C124"/>
    <mergeCell ref="D124:E124"/>
    <mergeCell ref="F124:J124"/>
    <mergeCell ref="L124:M124"/>
    <mergeCell ref="N124:O124"/>
    <mergeCell ref="P124:Q124"/>
    <mergeCell ref="R124:S124"/>
    <mergeCell ref="T124:U124"/>
    <mergeCell ref="B123:C123"/>
    <mergeCell ref="D123:E123"/>
    <mergeCell ref="F123:J123"/>
    <mergeCell ref="L123:M123"/>
    <mergeCell ref="N123:O123"/>
    <mergeCell ref="P123:Q123"/>
    <mergeCell ref="R130:S130"/>
    <mergeCell ref="T130:U130"/>
    <mergeCell ref="B131:C131"/>
    <mergeCell ref="D131:E131"/>
    <mergeCell ref="F131:J131"/>
    <mergeCell ref="L131:M131"/>
    <mergeCell ref="N131:O131"/>
    <mergeCell ref="P131:Q131"/>
    <mergeCell ref="R131:S131"/>
    <mergeCell ref="T131:U131"/>
    <mergeCell ref="B130:C130"/>
    <mergeCell ref="D130:E130"/>
    <mergeCell ref="F130:J130"/>
    <mergeCell ref="L130:M130"/>
    <mergeCell ref="N130:O130"/>
    <mergeCell ref="P130:Q130"/>
    <mergeCell ref="R128:S128"/>
    <mergeCell ref="T128:U128"/>
    <mergeCell ref="B129:C129"/>
    <mergeCell ref="D129:E129"/>
    <mergeCell ref="F129:J129"/>
    <mergeCell ref="L129:M129"/>
    <mergeCell ref="N129:O129"/>
    <mergeCell ref="P129:Q129"/>
    <mergeCell ref="R129:S129"/>
    <mergeCell ref="T129:U129"/>
    <mergeCell ref="B128:C128"/>
    <mergeCell ref="D128:E128"/>
    <mergeCell ref="F128:J128"/>
    <mergeCell ref="L128:M128"/>
    <mergeCell ref="N128:O128"/>
    <mergeCell ref="P128:Q128"/>
    <mergeCell ref="R134:S134"/>
    <mergeCell ref="T134:U134"/>
    <mergeCell ref="B135:C135"/>
    <mergeCell ref="D135:E135"/>
    <mergeCell ref="F135:J135"/>
    <mergeCell ref="L135:M135"/>
    <mergeCell ref="N135:O135"/>
    <mergeCell ref="P135:Q135"/>
    <mergeCell ref="R135:S135"/>
    <mergeCell ref="T135:U135"/>
    <mergeCell ref="B134:C134"/>
    <mergeCell ref="D134:E134"/>
    <mergeCell ref="F134:J134"/>
    <mergeCell ref="L134:M134"/>
    <mergeCell ref="N134:O134"/>
    <mergeCell ref="P134:Q134"/>
    <mergeCell ref="R132:S132"/>
    <mergeCell ref="T132:U132"/>
    <mergeCell ref="B133:C133"/>
    <mergeCell ref="D133:E133"/>
    <mergeCell ref="F133:J133"/>
    <mergeCell ref="L133:M133"/>
    <mergeCell ref="N133:O133"/>
    <mergeCell ref="P133:Q133"/>
    <mergeCell ref="R133:S133"/>
    <mergeCell ref="T133:U133"/>
    <mergeCell ref="B132:C132"/>
    <mergeCell ref="D132:E132"/>
    <mergeCell ref="F132:J132"/>
    <mergeCell ref="L132:M132"/>
    <mergeCell ref="N132:O132"/>
    <mergeCell ref="P132:Q132"/>
    <mergeCell ref="R139:S139"/>
    <mergeCell ref="T139:U139"/>
    <mergeCell ref="B140:C140"/>
    <mergeCell ref="D140:E140"/>
    <mergeCell ref="F140:J140"/>
    <mergeCell ref="L140:M140"/>
    <mergeCell ref="N140:O140"/>
    <mergeCell ref="P140:Q140"/>
    <mergeCell ref="R140:S140"/>
    <mergeCell ref="T140:U140"/>
    <mergeCell ref="B139:C139"/>
    <mergeCell ref="D139:E139"/>
    <mergeCell ref="F139:J139"/>
    <mergeCell ref="L139:M139"/>
    <mergeCell ref="N139:O139"/>
    <mergeCell ref="P139:Q139"/>
    <mergeCell ref="R136:S136"/>
    <mergeCell ref="T136:U136"/>
    <mergeCell ref="B138:O138"/>
    <mergeCell ref="P138:Q138"/>
    <mergeCell ref="R138:S138"/>
    <mergeCell ref="T138:U138"/>
    <mergeCell ref="B136:C136"/>
    <mergeCell ref="D136:E136"/>
    <mergeCell ref="F136:J136"/>
    <mergeCell ref="L136:M136"/>
    <mergeCell ref="N136:O136"/>
    <mergeCell ref="P136:Q136"/>
    <mergeCell ref="R143:S143"/>
    <mergeCell ref="T143:U143"/>
    <mergeCell ref="B144:C144"/>
    <mergeCell ref="D144:E144"/>
    <mergeCell ref="F144:J144"/>
    <mergeCell ref="L144:M144"/>
    <mergeCell ref="N144:O144"/>
    <mergeCell ref="P144:Q144"/>
    <mergeCell ref="R144:S144"/>
    <mergeCell ref="T144:U144"/>
    <mergeCell ref="B143:C143"/>
    <mergeCell ref="D143:E143"/>
    <mergeCell ref="F143:J143"/>
    <mergeCell ref="L143:M143"/>
    <mergeCell ref="N143:O143"/>
    <mergeCell ref="P143:Q143"/>
    <mergeCell ref="R141:S141"/>
    <mergeCell ref="T141:U141"/>
    <mergeCell ref="B142:C142"/>
    <mergeCell ref="D142:E142"/>
    <mergeCell ref="F142:J142"/>
    <mergeCell ref="L142:M142"/>
    <mergeCell ref="N142:O142"/>
    <mergeCell ref="P142:Q142"/>
    <mergeCell ref="R142:S142"/>
    <mergeCell ref="T142:U142"/>
    <mergeCell ref="B141:C141"/>
    <mergeCell ref="D141:E141"/>
    <mergeCell ref="F141:J141"/>
    <mergeCell ref="L141:M141"/>
    <mergeCell ref="N141:O141"/>
    <mergeCell ref="P141:Q141"/>
    <mergeCell ref="B148:O148"/>
    <mergeCell ref="P148:Q148"/>
    <mergeCell ref="R148:S148"/>
    <mergeCell ref="T148:U148"/>
    <mergeCell ref="B149:C149"/>
    <mergeCell ref="D149:E149"/>
    <mergeCell ref="F149:J149"/>
    <mergeCell ref="L149:M149"/>
    <mergeCell ref="N149:O149"/>
    <mergeCell ref="P149:Q149"/>
    <mergeCell ref="R145:S145"/>
    <mergeCell ref="T145:U145"/>
    <mergeCell ref="B146:C146"/>
    <mergeCell ref="D146:E146"/>
    <mergeCell ref="F146:J146"/>
    <mergeCell ref="L146:M146"/>
    <mergeCell ref="N146:O146"/>
    <mergeCell ref="P146:Q146"/>
    <mergeCell ref="R146:S146"/>
    <mergeCell ref="T146:U146"/>
    <mergeCell ref="B145:C145"/>
    <mergeCell ref="D145:E145"/>
    <mergeCell ref="F145:J145"/>
    <mergeCell ref="L145:M145"/>
    <mergeCell ref="N145:O145"/>
    <mergeCell ref="P145:Q145"/>
    <mergeCell ref="R151:S151"/>
    <mergeCell ref="T151:U151"/>
    <mergeCell ref="B152:C152"/>
    <mergeCell ref="D152:E152"/>
    <mergeCell ref="F152:J152"/>
    <mergeCell ref="L152:M152"/>
    <mergeCell ref="N152:O152"/>
    <mergeCell ref="P152:Q152"/>
    <mergeCell ref="R152:S152"/>
    <mergeCell ref="T152:U152"/>
    <mergeCell ref="B151:C151"/>
    <mergeCell ref="D151:E151"/>
    <mergeCell ref="F151:J151"/>
    <mergeCell ref="L151:M151"/>
    <mergeCell ref="N151:O151"/>
    <mergeCell ref="P151:Q151"/>
    <mergeCell ref="R149:S149"/>
    <mergeCell ref="T149:U149"/>
    <mergeCell ref="B150:C150"/>
    <mergeCell ref="D150:E150"/>
    <mergeCell ref="F150:J150"/>
    <mergeCell ref="L150:M150"/>
    <mergeCell ref="N150:O150"/>
    <mergeCell ref="P150:Q150"/>
    <mergeCell ref="R150:S150"/>
    <mergeCell ref="T150:U150"/>
    <mergeCell ref="R155:S155"/>
    <mergeCell ref="T155:U155"/>
    <mergeCell ref="B156:C156"/>
    <mergeCell ref="D156:E156"/>
    <mergeCell ref="F156:J156"/>
    <mergeCell ref="L156:M156"/>
    <mergeCell ref="N156:O156"/>
    <mergeCell ref="P156:Q156"/>
    <mergeCell ref="R156:S156"/>
    <mergeCell ref="T156:U156"/>
    <mergeCell ref="B155:C155"/>
    <mergeCell ref="D155:E155"/>
    <mergeCell ref="F155:J155"/>
    <mergeCell ref="L155:M155"/>
    <mergeCell ref="N155:O155"/>
    <mergeCell ref="P155:Q155"/>
    <mergeCell ref="R153:S153"/>
    <mergeCell ref="T153:U153"/>
    <mergeCell ref="B154:C154"/>
    <mergeCell ref="D154:E154"/>
    <mergeCell ref="F154:J154"/>
    <mergeCell ref="L154:M154"/>
    <mergeCell ref="N154:O154"/>
    <mergeCell ref="P154:Q154"/>
    <mergeCell ref="R154:S154"/>
    <mergeCell ref="T154:U154"/>
    <mergeCell ref="B153:C153"/>
    <mergeCell ref="D153:E153"/>
    <mergeCell ref="F153:J153"/>
    <mergeCell ref="L153:M153"/>
    <mergeCell ref="N153:O153"/>
    <mergeCell ref="P153:Q153"/>
    <mergeCell ref="R159:S159"/>
    <mergeCell ref="T159:U159"/>
    <mergeCell ref="B160:C160"/>
    <mergeCell ref="D160:E160"/>
    <mergeCell ref="F160:J160"/>
    <mergeCell ref="L160:M160"/>
    <mergeCell ref="N160:O160"/>
    <mergeCell ref="P160:Q160"/>
    <mergeCell ref="R160:S160"/>
    <mergeCell ref="T160:U160"/>
    <mergeCell ref="B159:C159"/>
    <mergeCell ref="D159:E159"/>
    <mergeCell ref="F159:J159"/>
    <mergeCell ref="L159:M159"/>
    <mergeCell ref="N159:O159"/>
    <mergeCell ref="P159:Q159"/>
    <mergeCell ref="R157:S157"/>
    <mergeCell ref="T157:U157"/>
    <mergeCell ref="B158:C158"/>
    <mergeCell ref="D158:E158"/>
    <mergeCell ref="F158:J158"/>
    <mergeCell ref="L158:M158"/>
    <mergeCell ref="N158:O158"/>
    <mergeCell ref="P158:Q158"/>
    <mergeCell ref="R158:S158"/>
    <mergeCell ref="T158:U158"/>
    <mergeCell ref="B157:C157"/>
    <mergeCell ref="D157:E157"/>
    <mergeCell ref="F157:J157"/>
    <mergeCell ref="L157:M157"/>
    <mergeCell ref="N157:O157"/>
    <mergeCell ref="P157:Q157"/>
    <mergeCell ref="R163:S163"/>
    <mergeCell ref="T163:U163"/>
    <mergeCell ref="B164:C164"/>
    <mergeCell ref="D164:E164"/>
    <mergeCell ref="F164:J164"/>
    <mergeCell ref="L164:M164"/>
    <mergeCell ref="N164:O164"/>
    <mergeCell ref="P164:Q164"/>
    <mergeCell ref="R164:S164"/>
    <mergeCell ref="T164:U164"/>
    <mergeCell ref="B163:C163"/>
    <mergeCell ref="D163:E163"/>
    <mergeCell ref="F163:J163"/>
    <mergeCell ref="L163:M163"/>
    <mergeCell ref="N163:O163"/>
    <mergeCell ref="P163:Q163"/>
    <mergeCell ref="R161:S161"/>
    <mergeCell ref="T161:U161"/>
    <mergeCell ref="B162:C162"/>
    <mergeCell ref="D162:E162"/>
    <mergeCell ref="F162:J162"/>
    <mergeCell ref="L162:M162"/>
    <mergeCell ref="N162:O162"/>
    <mergeCell ref="P162:Q162"/>
    <mergeCell ref="R162:S162"/>
    <mergeCell ref="T162:U162"/>
    <mergeCell ref="B161:C161"/>
    <mergeCell ref="D161:E161"/>
    <mergeCell ref="F161:J161"/>
    <mergeCell ref="L161:M161"/>
    <mergeCell ref="N161:O161"/>
    <mergeCell ref="P161:Q161"/>
    <mergeCell ref="R167:S167"/>
    <mergeCell ref="T167:U167"/>
    <mergeCell ref="B168:C168"/>
    <mergeCell ref="D168:E168"/>
    <mergeCell ref="F168:J168"/>
    <mergeCell ref="L168:M168"/>
    <mergeCell ref="N168:O168"/>
    <mergeCell ref="P168:Q168"/>
    <mergeCell ref="R168:S168"/>
    <mergeCell ref="T168:U168"/>
    <mergeCell ref="B167:C167"/>
    <mergeCell ref="D167:E167"/>
    <mergeCell ref="F167:J167"/>
    <mergeCell ref="L167:M167"/>
    <mergeCell ref="N167:O167"/>
    <mergeCell ref="P167:Q167"/>
    <mergeCell ref="R165:S165"/>
    <mergeCell ref="T165:U165"/>
    <mergeCell ref="B166:C166"/>
    <mergeCell ref="D166:E166"/>
    <mergeCell ref="F166:J166"/>
    <mergeCell ref="L166:M166"/>
    <mergeCell ref="N166:O166"/>
    <mergeCell ref="P166:Q166"/>
    <mergeCell ref="R166:S166"/>
    <mergeCell ref="T166:U166"/>
    <mergeCell ref="B165:C165"/>
    <mergeCell ref="D165:E165"/>
    <mergeCell ref="F165:J165"/>
    <mergeCell ref="L165:M165"/>
    <mergeCell ref="N165:O165"/>
    <mergeCell ref="P165:Q165"/>
    <mergeCell ref="R171:S171"/>
    <mergeCell ref="T171:U171"/>
    <mergeCell ref="B172:C172"/>
    <mergeCell ref="D172:E172"/>
    <mergeCell ref="F172:J172"/>
    <mergeCell ref="L172:M172"/>
    <mergeCell ref="N172:O172"/>
    <mergeCell ref="P172:Q172"/>
    <mergeCell ref="R172:S172"/>
    <mergeCell ref="T172:U172"/>
    <mergeCell ref="B171:C171"/>
    <mergeCell ref="D171:E171"/>
    <mergeCell ref="F171:J171"/>
    <mergeCell ref="L171:M171"/>
    <mergeCell ref="N171:O171"/>
    <mergeCell ref="P171:Q171"/>
    <mergeCell ref="R169:S169"/>
    <mergeCell ref="T169:U169"/>
    <mergeCell ref="B170:C170"/>
    <mergeCell ref="D170:E170"/>
    <mergeCell ref="F170:J170"/>
    <mergeCell ref="L170:M170"/>
    <mergeCell ref="N170:O170"/>
    <mergeCell ref="P170:Q170"/>
    <mergeCell ref="R170:S170"/>
    <mergeCell ref="T170:U170"/>
    <mergeCell ref="B169:C169"/>
    <mergeCell ref="D169:E169"/>
    <mergeCell ref="F169:J169"/>
    <mergeCell ref="L169:M169"/>
    <mergeCell ref="N169:O169"/>
    <mergeCell ref="P169:Q169"/>
    <mergeCell ref="R175:S175"/>
    <mergeCell ref="T175:U175"/>
    <mergeCell ref="B176:C176"/>
    <mergeCell ref="D176:E176"/>
    <mergeCell ref="F176:J176"/>
    <mergeCell ref="L176:M176"/>
    <mergeCell ref="N176:O176"/>
    <mergeCell ref="P176:Q176"/>
    <mergeCell ref="R176:S176"/>
    <mergeCell ref="T176:U176"/>
    <mergeCell ref="B174:O174"/>
    <mergeCell ref="P174:Q174"/>
    <mergeCell ref="R174:S174"/>
    <mergeCell ref="T174:U174"/>
    <mergeCell ref="B175:C175"/>
    <mergeCell ref="D175:E175"/>
    <mergeCell ref="F175:J175"/>
    <mergeCell ref="L175:M175"/>
    <mergeCell ref="N175:O175"/>
    <mergeCell ref="P175:Q175"/>
    <mergeCell ref="R179:S179"/>
    <mergeCell ref="T179:U179"/>
    <mergeCell ref="B180:C180"/>
    <mergeCell ref="D180:E180"/>
    <mergeCell ref="F180:J180"/>
    <mergeCell ref="L180:M180"/>
    <mergeCell ref="N180:O180"/>
    <mergeCell ref="P180:Q180"/>
    <mergeCell ref="R180:S180"/>
    <mergeCell ref="T180:U180"/>
    <mergeCell ref="B178:O178"/>
    <mergeCell ref="P178:Q178"/>
    <mergeCell ref="R178:S178"/>
    <mergeCell ref="T178:U178"/>
    <mergeCell ref="B179:C179"/>
    <mergeCell ref="D179:E179"/>
    <mergeCell ref="F179:J179"/>
    <mergeCell ref="L179:M179"/>
    <mergeCell ref="N179:O179"/>
    <mergeCell ref="P179:Q179"/>
    <mergeCell ref="A187:U187"/>
    <mergeCell ref="T194:U194"/>
    <mergeCell ref="A184:O184"/>
    <mergeCell ref="P184:Q184"/>
    <mergeCell ref="R184:S184"/>
    <mergeCell ref="T184:U184"/>
    <mergeCell ref="A186:O186"/>
    <mergeCell ref="P186:Q186"/>
    <mergeCell ref="R186:S186"/>
    <mergeCell ref="T186:U186"/>
    <mergeCell ref="R181:S181"/>
    <mergeCell ref="T181:U181"/>
    <mergeCell ref="B182:C182"/>
    <mergeCell ref="D182:E182"/>
    <mergeCell ref="F182:J182"/>
    <mergeCell ref="L182:M182"/>
    <mergeCell ref="N182:O182"/>
    <mergeCell ref="P182:Q182"/>
    <mergeCell ref="R182:S182"/>
    <mergeCell ref="T182:U182"/>
    <mergeCell ref="B181:C181"/>
    <mergeCell ref="D181:E181"/>
    <mergeCell ref="F181:J181"/>
    <mergeCell ref="L181:M181"/>
    <mergeCell ref="N181:O181"/>
    <mergeCell ref="P181:Q181"/>
    <mergeCell ref="X173:Y174"/>
    <mergeCell ref="X177:Y178"/>
    <mergeCell ref="X183:Y187"/>
    <mergeCell ref="X13:Y15"/>
    <mergeCell ref="X33:Y36"/>
    <mergeCell ref="X40:Y41"/>
    <mergeCell ref="X52:Y53"/>
    <mergeCell ref="X48:Y49"/>
    <mergeCell ref="X59:Y60"/>
    <mergeCell ref="X66:Y67"/>
    <mergeCell ref="X74:Y75"/>
    <mergeCell ref="X88:Y89"/>
    <mergeCell ref="X92:Y93"/>
    <mergeCell ref="X98:Y102"/>
    <mergeCell ref="X106:Y107"/>
    <mergeCell ref="X114:Y115"/>
    <mergeCell ref="X119:Y120"/>
    <mergeCell ref="X126:Y127"/>
    <mergeCell ref="X137:Y138"/>
    <mergeCell ref="X16:Y16"/>
    <mergeCell ref="X17:Y17"/>
    <mergeCell ref="X18:Y18"/>
    <mergeCell ref="X19:Y19"/>
    <mergeCell ref="X20:Y20"/>
    <mergeCell ref="X21:Y21"/>
    <mergeCell ref="X22:Y22"/>
    <mergeCell ref="X43:Y43"/>
    <mergeCell ref="X44:Y44"/>
    <mergeCell ref="X45:Y45"/>
    <mergeCell ref="X91:Y91"/>
    <mergeCell ref="X46:Y46"/>
    <mergeCell ref="X47:Y47"/>
  </mergeCells>
  <dataValidations count="1">
    <dataValidation type="decimal" operator="lessThanOrEqual" allowBlank="1" showInputMessage="1" showErrorMessage="1" sqref="N16:O32 N37:O39 N42:O47 N50:O51 N54:O58 N61:O65 N68:O73 N76:O87 N90:O91 N94:O97 N103:O105 N108:O113 N116:O118 N121:O125 N128:O136 N139:O146 N149:O172 N175:O176 N179:O182">
      <formula1>X16</formula1>
    </dataValidation>
  </dataValidations>
  <pageMargins left="0.511811024" right="0.511811024" top="0.78740157499999996" bottom="0.78740157499999996" header="0.31496062000000002" footer="0.31496062000000002"/>
  <pageSetup paperSize="9" scale="54" orientation="portrait" r:id="rId1"/>
  <drawing r:id="rId2"/>
</worksheet>
</file>

<file path=xl/worksheets/sheet2.xml><?xml version="1.0" encoding="utf-8"?>
<worksheet xmlns="http://schemas.openxmlformats.org/spreadsheetml/2006/main" xmlns:r="http://schemas.openxmlformats.org/officeDocument/2006/relationships">
  <sheetPr codeName="Planilha2"/>
  <dimension ref="A1:AD90"/>
  <sheetViews>
    <sheetView view="pageBreakPreview" zoomScaleNormal="55" zoomScaleSheetLayoutView="100" workbookViewId="0">
      <selection activeCell="J47" sqref="J47:L47"/>
    </sheetView>
  </sheetViews>
  <sheetFormatPr defaultRowHeight="15"/>
  <cols>
    <col min="1" max="7" width="7.7109375" customWidth="1"/>
    <col min="8" max="8" width="13.28515625" customWidth="1"/>
    <col min="9" max="9" width="5.5703125" customWidth="1"/>
    <col min="10" max="17" width="7.7109375" customWidth="1"/>
    <col min="19" max="21" width="7.7109375" customWidth="1"/>
    <col min="24" max="25" width="14.42578125" bestFit="1" customWidth="1"/>
    <col min="26" max="27" width="14.42578125" customWidth="1"/>
    <col min="28" max="28" width="16.7109375" bestFit="1" customWidth="1"/>
    <col min="29" max="30" width="14.5703125" bestFit="1" customWidth="1"/>
  </cols>
  <sheetData>
    <row r="1" spans="1:30" ht="15" customHeight="1">
      <c r="A1" s="233" t="s">
        <v>349</v>
      </c>
      <c r="B1" s="234"/>
      <c r="C1" s="234"/>
      <c r="D1" s="234"/>
      <c r="E1" s="234"/>
      <c r="F1" s="234"/>
      <c r="G1" s="234"/>
      <c r="H1" s="234"/>
      <c r="I1" s="234"/>
      <c r="J1" s="234"/>
      <c r="K1" s="234"/>
      <c r="L1" s="234"/>
      <c r="M1" s="234"/>
      <c r="N1" s="234"/>
      <c r="O1" s="234"/>
      <c r="P1" s="234"/>
      <c r="Q1" s="234"/>
      <c r="R1" s="234"/>
      <c r="S1" s="234"/>
      <c r="T1" s="234"/>
      <c r="U1" s="235"/>
    </row>
    <row r="2" spans="1:30" ht="15" customHeight="1" thickBot="1">
      <c r="A2" s="236"/>
      <c r="B2" s="237"/>
      <c r="C2" s="237"/>
      <c r="D2" s="237"/>
      <c r="E2" s="237"/>
      <c r="F2" s="237"/>
      <c r="G2" s="237"/>
      <c r="H2" s="237"/>
      <c r="I2" s="237"/>
      <c r="J2" s="237"/>
      <c r="K2" s="237"/>
      <c r="L2" s="237"/>
      <c r="M2" s="237"/>
      <c r="N2" s="237"/>
      <c r="O2" s="237"/>
      <c r="P2" s="237"/>
      <c r="Q2" s="237"/>
      <c r="R2" s="237"/>
      <c r="S2" s="237"/>
      <c r="T2" s="237"/>
      <c r="U2" s="238"/>
    </row>
    <row r="3" spans="1:30" ht="5.25" customHeight="1" thickBot="1">
      <c r="A3" s="143"/>
      <c r="B3" s="144"/>
      <c r="C3" s="144"/>
      <c r="D3" s="144"/>
      <c r="E3" s="144"/>
      <c r="F3" s="144"/>
      <c r="G3" s="144"/>
      <c r="H3" s="144"/>
      <c r="I3" s="144"/>
      <c r="J3" s="144"/>
      <c r="K3" s="144"/>
      <c r="L3" s="144"/>
      <c r="M3" s="144"/>
      <c r="N3" s="144"/>
      <c r="O3" s="144"/>
      <c r="P3" s="144"/>
      <c r="Q3" s="144"/>
      <c r="R3" s="144"/>
      <c r="S3" s="144"/>
      <c r="T3" s="144"/>
      <c r="U3" s="145"/>
    </row>
    <row r="4" spans="1:30" s="1" customFormat="1" ht="15" customHeight="1">
      <c r="A4" s="146"/>
      <c r="B4" s="149"/>
      <c r="C4" s="149"/>
      <c r="D4" s="149"/>
      <c r="E4" s="149"/>
      <c r="F4" s="149"/>
      <c r="G4" s="149"/>
      <c r="H4" s="149"/>
      <c r="I4" s="149"/>
      <c r="J4" s="149"/>
      <c r="K4" s="149"/>
      <c r="L4" s="149"/>
      <c r="M4" s="149"/>
      <c r="N4" s="149"/>
      <c r="O4" s="149"/>
      <c r="P4" s="149"/>
      <c r="Q4" s="149"/>
      <c r="R4" s="149"/>
      <c r="S4" s="150"/>
      <c r="T4" s="150"/>
      <c r="U4" s="151"/>
    </row>
    <row r="5" spans="1:30" s="1" customFormat="1" ht="15" customHeight="1">
      <c r="A5" s="147"/>
      <c r="B5" s="156" t="s">
        <v>1</v>
      </c>
      <c r="C5" s="156"/>
      <c r="D5" s="156"/>
      <c r="E5" s="156"/>
      <c r="F5" s="156"/>
      <c r="G5" s="156"/>
      <c r="H5" s="156"/>
      <c r="I5" s="156"/>
      <c r="J5" s="156"/>
      <c r="K5" s="156"/>
      <c r="L5" s="156"/>
      <c r="M5" s="156"/>
      <c r="N5" s="156"/>
      <c r="O5" s="157" t="s">
        <v>2</v>
      </c>
      <c r="P5" s="157"/>
      <c r="Q5" s="157"/>
      <c r="R5" s="157"/>
      <c r="S5" s="152"/>
      <c r="T5" s="152"/>
      <c r="U5" s="153"/>
    </row>
    <row r="6" spans="1:30" s="1" customFormat="1" ht="15" customHeight="1">
      <c r="A6" s="147"/>
      <c r="B6" s="156" t="s">
        <v>3</v>
      </c>
      <c r="C6" s="156"/>
      <c r="D6" s="156"/>
      <c r="E6" s="156"/>
      <c r="F6" s="156"/>
      <c r="G6" s="156"/>
      <c r="H6" s="156"/>
      <c r="I6" s="156"/>
      <c r="J6" s="156"/>
      <c r="K6" s="156"/>
      <c r="L6" s="156"/>
      <c r="M6" s="156"/>
      <c r="N6" s="156"/>
      <c r="O6" s="157" t="s">
        <v>5</v>
      </c>
      <c r="P6" s="157"/>
      <c r="Q6" s="157"/>
      <c r="R6" s="157"/>
      <c r="S6" s="152"/>
      <c r="T6" s="152"/>
      <c r="U6" s="153"/>
    </row>
    <row r="7" spans="1:30" s="1" customFormat="1" ht="15" customHeight="1">
      <c r="A7" s="147"/>
      <c r="B7" s="156" t="s">
        <v>4</v>
      </c>
      <c r="C7" s="156"/>
      <c r="D7" s="156"/>
      <c r="E7" s="156"/>
      <c r="F7" s="156"/>
      <c r="G7" s="156"/>
      <c r="H7" s="156"/>
      <c r="I7" s="156"/>
      <c r="J7" s="156"/>
      <c r="K7" s="156"/>
      <c r="L7" s="156"/>
      <c r="M7" s="156"/>
      <c r="N7" s="156"/>
      <c r="O7" s="157" t="s">
        <v>6</v>
      </c>
      <c r="P7" s="157"/>
      <c r="Q7" s="157"/>
      <c r="R7" s="157"/>
      <c r="S7" s="152"/>
      <c r="T7" s="152"/>
      <c r="U7" s="153"/>
    </row>
    <row r="8" spans="1:30" s="1" customFormat="1" ht="15" customHeight="1">
      <c r="A8" s="147"/>
      <c r="B8" s="171" t="s">
        <v>408</v>
      </c>
      <c r="C8" s="171"/>
      <c r="D8" s="239">
        <f>Planilha!D8</f>
        <v>1</v>
      </c>
      <c r="E8" s="171"/>
      <c r="F8" s="171"/>
      <c r="G8" s="171"/>
      <c r="H8" s="171"/>
      <c r="I8" s="171"/>
      <c r="J8" s="171"/>
      <c r="K8" s="171"/>
      <c r="L8" s="171"/>
      <c r="M8" s="171"/>
      <c r="N8" s="171"/>
      <c r="O8" s="157" t="s">
        <v>7</v>
      </c>
      <c r="P8" s="157"/>
      <c r="Q8" s="157"/>
      <c r="R8" s="157"/>
      <c r="S8" s="152"/>
      <c r="T8" s="152"/>
      <c r="U8" s="153"/>
    </row>
    <row r="9" spans="1:30" s="1" customFormat="1" ht="15" customHeight="1">
      <c r="A9" s="147"/>
      <c r="B9" s="171" t="s">
        <v>406</v>
      </c>
      <c r="C9" s="171"/>
      <c r="D9" s="171" t="str">
        <f>Planilha!D9</f>
        <v>Empresa</v>
      </c>
      <c r="E9" s="171"/>
      <c r="F9" s="171"/>
      <c r="G9" s="171"/>
      <c r="H9" s="171"/>
      <c r="I9" s="171"/>
      <c r="J9" s="171"/>
      <c r="K9" s="171"/>
      <c r="L9" s="171"/>
      <c r="M9" s="171"/>
      <c r="N9" s="171"/>
      <c r="O9" s="232"/>
      <c r="P9" s="232"/>
      <c r="Q9" s="232"/>
      <c r="R9" s="232"/>
      <c r="S9" s="152"/>
      <c r="T9" s="152"/>
      <c r="U9" s="153"/>
    </row>
    <row r="10" spans="1:30" s="1" customFormat="1" ht="15" customHeight="1">
      <c r="A10" s="147"/>
      <c r="B10" s="43" t="s">
        <v>407</v>
      </c>
      <c r="C10" s="240" t="str">
        <f>Planilha!C10</f>
        <v>Cnpj</v>
      </c>
      <c r="D10" s="240"/>
      <c r="E10" s="240"/>
      <c r="F10" s="240"/>
      <c r="G10" s="240"/>
      <c r="H10" s="240"/>
      <c r="I10" s="240"/>
      <c r="J10" s="240"/>
      <c r="K10" s="240"/>
      <c r="L10" s="240"/>
      <c r="M10" s="240"/>
      <c r="N10" s="240"/>
      <c r="O10" s="240"/>
      <c r="P10" s="240"/>
      <c r="Q10" s="240"/>
      <c r="R10" s="240"/>
      <c r="S10" s="152"/>
      <c r="T10" s="152"/>
      <c r="U10" s="153"/>
    </row>
    <row r="11" spans="1:30" s="1" customFormat="1" ht="15" customHeight="1" thickBot="1">
      <c r="A11" s="148"/>
      <c r="B11" s="158"/>
      <c r="C11" s="158"/>
      <c r="D11" s="158"/>
      <c r="E11" s="158"/>
      <c r="F11" s="158"/>
      <c r="G11" s="158"/>
      <c r="H11" s="158"/>
      <c r="I11" s="158"/>
      <c r="J11" s="158"/>
      <c r="K11" s="158"/>
      <c r="L11" s="158"/>
      <c r="M11" s="158"/>
      <c r="N11" s="158"/>
      <c r="O11" s="158"/>
      <c r="P11" s="158"/>
      <c r="Q11" s="158"/>
      <c r="R11" s="158"/>
      <c r="S11" s="154"/>
      <c r="T11" s="154"/>
      <c r="U11" s="155"/>
    </row>
    <row r="12" spans="1:30" ht="5.25" customHeight="1" thickBot="1">
      <c r="A12" s="229"/>
      <c r="B12" s="230"/>
      <c r="C12" s="230"/>
      <c r="D12" s="230"/>
      <c r="E12" s="230"/>
      <c r="F12" s="230"/>
      <c r="G12" s="230"/>
      <c r="H12" s="230"/>
      <c r="I12" s="230"/>
      <c r="J12" s="230"/>
      <c r="K12" s="230"/>
      <c r="L12" s="230"/>
      <c r="M12" s="230"/>
      <c r="N12" s="230"/>
      <c r="O12" s="230"/>
      <c r="P12" s="230"/>
      <c r="Q12" s="230"/>
      <c r="R12" s="230"/>
      <c r="S12" s="230"/>
      <c r="T12" s="230"/>
      <c r="U12" s="231"/>
    </row>
    <row r="13" spans="1:30" ht="16.5" customHeight="1">
      <c r="A13" s="206" t="s">
        <v>8</v>
      </c>
      <c r="B13" s="208" t="s">
        <v>350</v>
      </c>
      <c r="C13" s="208"/>
      <c r="D13" s="208"/>
      <c r="E13" s="208"/>
      <c r="F13" s="208"/>
      <c r="G13" s="208"/>
      <c r="H13" s="208"/>
      <c r="I13" s="208"/>
      <c r="J13" s="210" t="s">
        <v>351</v>
      </c>
      <c r="K13" s="211"/>
      <c r="L13" s="211"/>
      <c r="M13" s="211"/>
      <c r="N13" s="211"/>
      <c r="O13" s="212"/>
      <c r="P13" s="213" t="s">
        <v>352</v>
      </c>
      <c r="Q13" s="213"/>
      <c r="R13" s="214"/>
      <c r="S13" s="217"/>
      <c r="T13" s="217"/>
      <c r="U13" s="218"/>
      <c r="X13" s="15"/>
      <c r="Y13" s="15"/>
      <c r="Z13" s="15"/>
      <c r="AA13" s="15"/>
      <c r="AB13" s="15"/>
    </row>
    <row r="14" spans="1:30" ht="16.5" customHeight="1">
      <c r="A14" s="207"/>
      <c r="B14" s="209"/>
      <c r="C14" s="209"/>
      <c r="D14" s="209"/>
      <c r="E14" s="209"/>
      <c r="F14" s="209"/>
      <c r="G14" s="209"/>
      <c r="H14" s="209"/>
      <c r="I14" s="209"/>
      <c r="J14" s="209">
        <v>1</v>
      </c>
      <c r="K14" s="209"/>
      <c r="L14" s="209"/>
      <c r="M14" s="209">
        <v>2</v>
      </c>
      <c r="N14" s="209"/>
      <c r="O14" s="209"/>
      <c r="P14" s="215"/>
      <c r="Q14" s="215"/>
      <c r="R14" s="216"/>
      <c r="S14" s="219"/>
      <c r="T14" s="219"/>
      <c r="U14" s="220"/>
      <c r="X14" s="16"/>
      <c r="Y14" s="16"/>
      <c r="Z14" s="16"/>
      <c r="AA14" s="16"/>
      <c r="AB14" s="16"/>
      <c r="AC14" s="17"/>
      <c r="AD14" s="17"/>
    </row>
    <row r="15" spans="1:30" ht="15" customHeight="1">
      <c r="A15" s="18" t="s">
        <v>19</v>
      </c>
      <c r="B15" s="190" t="s">
        <v>20</v>
      </c>
      <c r="C15" s="190"/>
      <c r="D15" s="190"/>
      <c r="E15" s="190"/>
      <c r="F15" s="190"/>
      <c r="G15" s="190"/>
      <c r="H15" s="190"/>
      <c r="I15" s="190"/>
      <c r="J15" s="188">
        <f>Planilha!T15/2</f>
        <v>0</v>
      </c>
      <c r="K15" s="188"/>
      <c r="L15" s="188"/>
      <c r="M15" s="188">
        <f>Planilha!T15/2</f>
        <v>0</v>
      </c>
      <c r="N15" s="188"/>
      <c r="O15" s="188"/>
      <c r="P15" s="194">
        <f>SUM(J15:O15)</f>
        <v>0</v>
      </c>
      <c r="Q15" s="195"/>
      <c r="R15" s="196"/>
      <c r="S15" s="219"/>
      <c r="T15" s="219"/>
      <c r="U15" s="220"/>
    </row>
    <row r="16" spans="1:30" ht="15" customHeight="1">
      <c r="A16" s="18" t="s">
        <v>80</v>
      </c>
      <c r="B16" s="190" t="s">
        <v>81</v>
      </c>
      <c r="C16" s="190"/>
      <c r="D16" s="190"/>
      <c r="E16" s="190"/>
      <c r="F16" s="190"/>
      <c r="G16" s="190"/>
      <c r="H16" s="190"/>
      <c r="I16" s="190"/>
      <c r="J16" s="191" t="s">
        <v>353</v>
      </c>
      <c r="K16" s="192"/>
      <c r="L16" s="193"/>
      <c r="M16" s="191" t="s">
        <v>353</v>
      </c>
      <c r="N16" s="192"/>
      <c r="O16" s="193"/>
      <c r="P16" s="201">
        <f>SUM(J16:O16)</f>
        <v>0</v>
      </c>
      <c r="Q16" s="107"/>
      <c r="R16" s="202"/>
      <c r="S16" s="219"/>
      <c r="T16" s="219"/>
      <c r="U16" s="220"/>
      <c r="X16" s="203"/>
      <c r="Y16" s="203"/>
      <c r="Z16" s="203"/>
      <c r="AA16" s="203"/>
      <c r="AB16" s="203"/>
    </row>
    <row r="17" spans="1:28" ht="15" customHeight="1">
      <c r="A17" s="19" t="s">
        <v>91</v>
      </c>
      <c r="B17" s="190" t="s">
        <v>92</v>
      </c>
      <c r="C17" s="190"/>
      <c r="D17" s="190"/>
      <c r="E17" s="190"/>
      <c r="F17" s="190"/>
      <c r="G17" s="190"/>
      <c r="H17" s="190"/>
      <c r="I17" s="190"/>
      <c r="J17" s="191" t="s">
        <v>353</v>
      </c>
      <c r="K17" s="192"/>
      <c r="L17" s="193"/>
      <c r="M17" s="191">
        <f>Planilha!$T$41/2</f>
        <v>0</v>
      </c>
      <c r="N17" s="192"/>
      <c r="O17" s="193"/>
      <c r="P17" s="201">
        <f>SUM(J17:O17)</f>
        <v>0</v>
      </c>
      <c r="Q17" s="107"/>
      <c r="R17" s="202"/>
      <c r="S17" s="219"/>
      <c r="T17" s="219"/>
      <c r="U17" s="220"/>
      <c r="X17" s="15"/>
      <c r="Y17" s="15"/>
      <c r="Z17" s="15"/>
      <c r="AA17" s="15"/>
      <c r="AB17" s="15"/>
    </row>
    <row r="18" spans="1:28" ht="15" customHeight="1">
      <c r="A18" s="18" t="s">
        <v>101</v>
      </c>
      <c r="B18" s="190" t="s">
        <v>102</v>
      </c>
      <c r="C18" s="190"/>
      <c r="D18" s="190"/>
      <c r="E18" s="190"/>
      <c r="F18" s="190"/>
      <c r="G18" s="190"/>
      <c r="H18" s="190"/>
      <c r="I18" s="190"/>
      <c r="J18" s="191" t="s">
        <v>353</v>
      </c>
      <c r="K18" s="192"/>
      <c r="L18" s="193"/>
      <c r="M18" s="191">
        <f>Planilha!$T$49/2</f>
        <v>0</v>
      </c>
      <c r="N18" s="192"/>
      <c r="O18" s="193"/>
      <c r="P18" s="201">
        <f t="shared" ref="P18:P33" si="0">SUM(J18:O18)</f>
        <v>0</v>
      </c>
      <c r="Q18" s="107"/>
      <c r="R18" s="202"/>
      <c r="S18" s="219"/>
      <c r="T18" s="219"/>
      <c r="U18" s="220"/>
      <c r="X18" s="15"/>
      <c r="Y18" s="15"/>
      <c r="Z18" s="15"/>
      <c r="AA18" s="15"/>
      <c r="AB18" s="15"/>
    </row>
    <row r="19" spans="1:28" ht="15" customHeight="1">
      <c r="A19" s="18" t="s">
        <v>105</v>
      </c>
      <c r="B19" s="190" t="s">
        <v>106</v>
      </c>
      <c r="C19" s="190"/>
      <c r="D19" s="190"/>
      <c r="E19" s="190"/>
      <c r="F19" s="190"/>
      <c r="G19" s="190"/>
      <c r="H19" s="190"/>
      <c r="I19" s="190"/>
      <c r="J19" s="191" t="s">
        <v>353</v>
      </c>
      <c r="K19" s="192"/>
      <c r="L19" s="193"/>
      <c r="M19" s="191" t="s">
        <v>353</v>
      </c>
      <c r="N19" s="192"/>
      <c r="O19" s="193"/>
      <c r="P19" s="201">
        <f t="shared" si="0"/>
        <v>0</v>
      </c>
      <c r="Q19" s="107"/>
      <c r="R19" s="202"/>
      <c r="S19" s="219"/>
      <c r="T19" s="219"/>
      <c r="U19" s="220"/>
      <c r="X19" s="15"/>
      <c r="Y19" s="15"/>
      <c r="Z19" s="15"/>
      <c r="AA19" s="15"/>
      <c r="AB19" s="15"/>
    </row>
    <row r="20" spans="1:28" ht="15" customHeight="1">
      <c r="A20" s="18" t="s">
        <v>122</v>
      </c>
      <c r="B20" s="190" t="s">
        <v>123</v>
      </c>
      <c r="C20" s="190"/>
      <c r="D20" s="190"/>
      <c r="E20" s="190"/>
      <c r="F20" s="190"/>
      <c r="G20" s="190"/>
      <c r="H20" s="190"/>
      <c r="I20" s="190"/>
      <c r="J20" s="191" t="s">
        <v>353</v>
      </c>
      <c r="K20" s="192"/>
      <c r="L20" s="193"/>
      <c r="M20" s="191" t="s">
        <v>353</v>
      </c>
      <c r="N20" s="192"/>
      <c r="O20" s="193"/>
      <c r="P20" s="201">
        <f t="shared" si="0"/>
        <v>0</v>
      </c>
      <c r="Q20" s="107"/>
      <c r="R20" s="202"/>
      <c r="S20" s="219"/>
      <c r="T20" s="219"/>
      <c r="U20" s="220"/>
      <c r="X20" s="20"/>
      <c r="Y20" s="20"/>
      <c r="Z20" s="21"/>
      <c r="AA20" s="21"/>
      <c r="AB20" s="20"/>
    </row>
    <row r="21" spans="1:28" ht="15" customHeight="1">
      <c r="A21" s="19" t="s">
        <v>139</v>
      </c>
      <c r="B21" s="190" t="s">
        <v>140</v>
      </c>
      <c r="C21" s="190"/>
      <c r="D21" s="190"/>
      <c r="E21" s="190"/>
      <c r="F21" s="190"/>
      <c r="G21" s="190"/>
      <c r="H21" s="190"/>
      <c r="I21" s="190"/>
      <c r="J21" s="191" t="s">
        <v>353</v>
      </c>
      <c r="K21" s="192"/>
      <c r="L21" s="193"/>
      <c r="M21" s="191" t="s">
        <v>353</v>
      </c>
      <c r="N21" s="192"/>
      <c r="O21" s="193"/>
      <c r="P21" s="201">
        <f t="shared" si="0"/>
        <v>0</v>
      </c>
      <c r="Q21" s="107"/>
      <c r="R21" s="202"/>
      <c r="S21" s="219"/>
      <c r="T21" s="219"/>
      <c r="U21" s="220"/>
      <c r="X21" s="15"/>
      <c r="Y21" s="15"/>
      <c r="Z21" s="15"/>
      <c r="AA21" s="15"/>
      <c r="AB21" s="15"/>
    </row>
    <row r="22" spans="1:28" ht="15" customHeight="1">
      <c r="A22" s="18" t="s">
        <v>159</v>
      </c>
      <c r="B22" s="190" t="s">
        <v>160</v>
      </c>
      <c r="C22" s="190"/>
      <c r="D22" s="190"/>
      <c r="E22" s="190"/>
      <c r="F22" s="190"/>
      <c r="G22" s="190"/>
      <c r="H22" s="190"/>
      <c r="I22" s="190"/>
      <c r="J22" s="191" t="s">
        <v>353</v>
      </c>
      <c r="K22" s="192"/>
      <c r="L22" s="193"/>
      <c r="M22" s="191" t="s">
        <v>353</v>
      </c>
      <c r="N22" s="192"/>
      <c r="O22" s="193"/>
      <c r="P22" s="201">
        <f t="shared" si="0"/>
        <v>0</v>
      </c>
      <c r="Q22" s="107"/>
      <c r="R22" s="202"/>
      <c r="S22" s="219"/>
      <c r="T22" s="219"/>
      <c r="U22" s="220"/>
      <c r="X22" s="15"/>
      <c r="Y22" s="15"/>
      <c r="Z22" s="15"/>
      <c r="AA22" s="15"/>
      <c r="AB22" s="15"/>
    </row>
    <row r="23" spans="1:28" ht="15" customHeight="1">
      <c r="A23" s="18" t="s">
        <v>197</v>
      </c>
      <c r="B23" s="190" t="s">
        <v>198</v>
      </c>
      <c r="C23" s="190"/>
      <c r="D23" s="190"/>
      <c r="E23" s="190"/>
      <c r="F23" s="190"/>
      <c r="G23" s="190"/>
      <c r="H23" s="190"/>
      <c r="I23" s="190"/>
      <c r="J23" s="191" t="s">
        <v>353</v>
      </c>
      <c r="K23" s="192"/>
      <c r="L23" s="193"/>
      <c r="M23" s="191" t="s">
        <v>353</v>
      </c>
      <c r="N23" s="192"/>
      <c r="O23" s="193"/>
      <c r="P23" s="201">
        <f t="shared" si="0"/>
        <v>0</v>
      </c>
      <c r="Q23" s="107"/>
      <c r="R23" s="202"/>
      <c r="S23" s="219"/>
      <c r="T23" s="219"/>
      <c r="U23" s="220"/>
      <c r="X23" s="15"/>
      <c r="Y23" s="15"/>
      <c r="Z23" s="15"/>
      <c r="AA23" s="15"/>
      <c r="AB23" s="15"/>
    </row>
    <row r="24" spans="1:28" ht="15" customHeight="1">
      <c r="A24" s="18" t="s">
        <v>203</v>
      </c>
      <c r="B24" s="190" t="s">
        <v>204</v>
      </c>
      <c r="C24" s="190"/>
      <c r="D24" s="190"/>
      <c r="E24" s="190"/>
      <c r="F24" s="190"/>
      <c r="G24" s="190"/>
      <c r="H24" s="190"/>
      <c r="I24" s="190"/>
      <c r="J24" s="191" t="s">
        <v>353</v>
      </c>
      <c r="K24" s="192"/>
      <c r="L24" s="193"/>
      <c r="M24" s="191" t="s">
        <v>353</v>
      </c>
      <c r="N24" s="192"/>
      <c r="O24" s="193"/>
      <c r="P24" s="201">
        <f t="shared" si="0"/>
        <v>0</v>
      </c>
      <c r="Q24" s="107"/>
      <c r="R24" s="202"/>
      <c r="S24" s="219"/>
      <c r="T24" s="219"/>
      <c r="U24" s="220"/>
      <c r="X24" s="15"/>
      <c r="Y24" s="15"/>
      <c r="Z24" s="15"/>
      <c r="AA24" s="15"/>
      <c r="AB24" s="15"/>
    </row>
    <row r="25" spans="1:28" ht="15" customHeight="1">
      <c r="A25" s="18" t="s">
        <v>218</v>
      </c>
      <c r="B25" s="190" t="s">
        <v>81</v>
      </c>
      <c r="C25" s="190"/>
      <c r="D25" s="190"/>
      <c r="E25" s="190"/>
      <c r="F25" s="190"/>
      <c r="G25" s="190"/>
      <c r="H25" s="190"/>
      <c r="I25" s="190"/>
      <c r="J25" s="191" t="s">
        <v>353</v>
      </c>
      <c r="K25" s="192"/>
      <c r="L25" s="193"/>
      <c r="M25" s="191" t="s">
        <v>353</v>
      </c>
      <c r="N25" s="192"/>
      <c r="O25" s="193"/>
      <c r="P25" s="201">
        <f t="shared" si="0"/>
        <v>0</v>
      </c>
      <c r="Q25" s="107"/>
      <c r="R25" s="202"/>
      <c r="S25" s="219"/>
      <c r="T25" s="219"/>
      <c r="U25" s="220"/>
      <c r="X25" s="15"/>
      <c r="Y25" s="15"/>
      <c r="Z25" s="15"/>
      <c r="AA25" s="15"/>
      <c r="AB25" s="15"/>
    </row>
    <row r="26" spans="1:28" ht="15" customHeight="1">
      <c r="A26" s="18" t="s">
        <v>222</v>
      </c>
      <c r="B26" s="190" t="s">
        <v>92</v>
      </c>
      <c r="C26" s="190"/>
      <c r="D26" s="190"/>
      <c r="E26" s="190"/>
      <c r="F26" s="190"/>
      <c r="G26" s="190"/>
      <c r="H26" s="190"/>
      <c r="I26" s="190"/>
      <c r="J26" s="191" t="s">
        <v>353</v>
      </c>
      <c r="K26" s="192"/>
      <c r="L26" s="193"/>
      <c r="M26" s="191" t="s">
        <v>353</v>
      </c>
      <c r="N26" s="192"/>
      <c r="O26" s="193"/>
      <c r="P26" s="201">
        <f t="shared" si="0"/>
        <v>0</v>
      </c>
      <c r="Q26" s="107"/>
      <c r="R26" s="202"/>
      <c r="S26" s="219"/>
      <c r="T26" s="219"/>
      <c r="U26" s="220"/>
      <c r="X26" s="15"/>
      <c r="Y26" s="15"/>
      <c r="Z26" s="15"/>
      <c r="AA26" s="15"/>
      <c r="AB26" s="15"/>
    </row>
    <row r="27" spans="1:28" ht="15" customHeight="1">
      <c r="A27" s="18" t="s">
        <v>229</v>
      </c>
      <c r="B27" s="190" t="s">
        <v>230</v>
      </c>
      <c r="C27" s="190"/>
      <c r="D27" s="190"/>
      <c r="E27" s="190"/>
      <c r="F27" s="190"/>
      <c r="G27" s="190"/>
      <c r="H27" s="190"/>
      <c r="I27" s="190"/>
      <c r="J27" s="191" t="s">
        <v>353</v>
      </c>
      <c r="K27" s="192"/>
      <c r="L27" s="193"/>
      <c r="M27" s="191" t="s">
        <v>353</v>
      </c>
      <c r="N27" s="192"/>
      <c r="O27" s="193"/>
      <c r="P27" s="201">
        <f t="shared" si="0"/>
        <v>0</v>
      </c>
      <c r="Q27" s="107"/>
      <c r="R27" s="202"/>
      <c r="S27" s="219"/>
      <c r="T27" s="219"/>
      <c r="U27" s="220"/>
      <c r="X27" s="15"/>
      <c r="Y27" s="15"/>
      <c r="Z27" s="15"/>
      <c r="AA27" s="15"/>
      <c r="AB27" s="15"/>
    </row>
    <row r="28" spans="1:28" ht="15" customHeight="1">
      <c r="A28" s="18" t="s">
        <v>236</v>
      </c>
      <c r="B28" s="190" t="s">
        <v>106</v>
      </c>
      <c r="C28" s="190"/>
      <c r="D28" s="190"/>
      <c r="E28" s="190"/>
      <c r="F28" s="190"/>
      <c r="G28" s="190"/>
      <c r="H28" s="190"/>
      <c r="I28" s="190"/>
      <c r="J28" s="191" t="s">
        <v>353</v>
      </c>
      <c r="K28" s="192"/>
      <c r="L28" s="193"/>
      <c r="M28" s="191" t="s">
        <v>353</v>
      </c>
      <c r="N28" s="192"/>
      <c r="O28" s="193"/>
      <c r="P28" s="201">
        <f t="shared" si="0"/>
        <v>0</v>
      </c>
      <c r="Q28" s="107"/>
      <c r="R28" s="202"/>
      <c r="S28" s="219"/>
      <c r="T28" s="219"/>
      <c r="U28" s="220"/>
      <c r="X28" s="15"/>
      <c r="Y28" s="15"/>
      <c r="Z28" s="15"/>
      <c r="AA28" s="15"/>
      <c r="AB28" s="15"/>
    </row>
    <row r="29" spans="1:28" ht="15" customHeight="1">
      <c r="A29" s="18" t="s">
        <v>242</v>
      </c>
      <c r="B29" s="190" t="s">
        <v>123</v>
      </c>
      <c r="C29" s="190"/>
      <c r="D29" s="190"/>
      <c r="E29" s="190"/>
      <c r="F29" s="190"/>
      <c r="G29" s="190"/>
      <c r="H29" s="190"/>
      <c r="I29" s="190"/>
      <c r="J29" s="191" t="s">
        <v>353</v>
      </c>
      <c r="K29" s="192"/>
      <c r="L29" s="193"/>
      <c r="M29" s="191" t="s">
        <v>353</v>
      </c>
      <c r="N29" s="192"/>
      <c r="O29" s="193"/>
      <c r="P29" s="201">
        <f t="shared" si="0"/>
        <v>0</v>
      </c>
      <c r="Q29" s="107"/>
      <c r="R29" s="202"/>
      <c r="S29" s="219"/>
      <c r="T29" s="219"/>
      <c r="U29" s="220"/>
      <c r="X29" s="15"/>
      <c r="Y29" s="15"/>
      <c r="Z29" s="15"/>
      <c r="AA29" s="15"/>
      <c r="AB29" s="15"/>
    </row>
    <row r="30" spans="1:28" ht="15" customHeight="1">
      <c r="A30" s="18" t="s">
        <v>262</v>
      </c>
      <c r="B30" s="190" t="s">
        <v>140</v>
      </c>
      <c r="C30" s="190"/>
      <c r="D30" s="190"/>
      <c r="E30" s="190"/>
      <c r="F30" s="190"/>
      <c r="G30" s="190"/>
      <c r="H30" s="190"/>
      <c r="I30" s="190"/>
      <c r="J30" s="191" t="s">
        <v>353</v>
      </c>
      <c r="K30" s="192"/>
      <c r="L30" s="193"/>
      <c r="M30" s="191" t="s">
        <v>353</v>
      </c>
      <c r="N30" s="192"/>
      <c r="O30" s="193"/>
      <c r="P30" s="201">
        <f t="shared" si="0"/>
        <v>0</v>
      </c>
      <c r="Q30" s="107"/>
      <c r="R30" s="202"/>
      <c r="S30" s="219"/>
      <c r="T30" s="219"/>
      <c r="U30" s="220"/>
      <c r="X30" s="15"/>
      <c r="Y30" s="15"/>
      <c r="Z30" s="15"/>
      <c r="AA30" s="15"/>
      <c r="AB30" s="15"/>
    </row>
    <row r="31" spans="1:28" ht="15" customHeight="1">
      <c r="A31" s="18" t="s">
        <v>279</v>
      </c>
      <c r="B31" s="190" t="s">
        <v>160</v>
      </c>
      <c r="C31" s="190"/>
      <c r="D31" s="190"/>
      <c r="E31" s="190"/>
      <c r="F31" s="190"/>
      <c r="G31" s="190"/>
      <c r="H31" s="190"/>
      <c r="I31" s="190"/>
      <c r="J31" s="191" t="s">
        <v>353</v>
      </c>
      <c r="K31" s="192"/>
      <c r="L31" s="193"/>
      <c r="M31" s="191" t="s">
        <v>353</v>
      </c>
      <c r="N31" s="192"/>
      <c r="O31" s="193"/>
      <c r="P31" s="201">
        <f t="shared" si="0"/>
        <v>0</v>
      </c>
      <c r="Q31" s="107"/>
      <c r="R31" s="202"/>
      <c r="S31" s="219"/>
      <c r="T31" s="219"/>
      <c r="U31" s="220"/>
      <c r="X31" s="15"/>
      <c r="Y31" s="15"/>
      <c r="Z31" s="15"/>
      <c r="AA31" s="15"/>
      <c r="AB31" s="15"/>
    </row>
    <row r="32" spans="1:28" ht="15" customHeight="1">
      <c r="A32" s="18" t="s">
        <v>338</v>
      </c>
      <c r="B32" s="190" t="s">
        <v>198</v>
      </c>
      <c r="C32" s="190"/>
      <c r="D32" s="190"/>
      <c r="E32" s="190"/>
      <c r="F32" s="190"/>
      <c r="G32" s="190"/>
      <c r="H32" s="190"/>
      <c r="I32" s="190"/>
      <c r="J32" s="191" t="s">
        <v>353</v>
      </c>
      <c r="K32" s="192"/>
      <c r="L32" s="193"/>
      <c r="M32" s="191" t="s">
        <v>353</v>
      </c>
      <c r="N32" s="192"/>
      <c r="O32" s="193"/>
      <c r="P32" s="201">
        <f t="shared" si="0"/>
        <v>0</v>
      </c>
      <c r="Q32" s="107"/>
      <c r="R32" s="202"/>
      <c r="S32" s="219"/>
      <c r="T32" s="219"/>
      <c r="U32" s="220"/>
      <c r="X32" s="15"/>
      <c r="Y32" s="15"/>
      <c r="Z32" s="15"/>
      <c r="AA32" s="15"/>
      <c r="AB32" s="15"/>
    </row>
    <row r="33" spans="1:30" ht="15" customHeight="1" thickBot="1">
      <c r="A33" s="18" t="s">
        <v>341</v>
      </c>
      <c r="B33" s="190" t="s">
        <v>204</v>
      </c>
      <c r="C33" s="190"/>
      <c r="D33" s="190"/>
      <c r="E33" s="190"/>
      <c r="F33" s="190"/>
      <c r="G33" s="190"/>
      <c r="H33" s="190"/>
      <c r="I33" s="190"/>
      <c r="J33" s="191" t="s">
        <v>353</v>
      </c>
      <c r="K33" s="192"/>
      <c r="L33" s="193"/>
      <c r="M33" s="191" t="s">
        <v>353</v>
      </c>
      <c r="N33" s="192"/>
      <c r="O33" s="193"/>
      <c r="P33" s="201">
        <f t="shared" si="0"/>
        <v>0</v>
      </c>
      <c r="Q33" s="107"/>
      <c r="R33" s="202"/>
      <c r="S33" s="219"/>
      <c r="T33" s="219"/>
      <c r="U33" s="220"/>
      <c r="X33" s="15"/>
      <c r="Y33" s="15"/>
      <c r="Z33" s="15"/>
      <c r="AA33" s="15"/>
      <c r="AB33" s="15"/>
    </row>
    <row r="34" spans="1:30" ht="15" customHeight="1" thickBot="1">
      <c r="A34" s="197" t="s">
        <v>354</v>
      </c>
      <c r="B34" s="198"/>
      <c r="C34" s="198"/>
      <c r="D34" s="198"/>
      <c r="E34" s="198"/>
      <c r="F34" s="198"/>
      <c r="G34" s="198"/>
      <c r="H34" s="198"/>
      <c r="I34" s="198"/>
      <c r="J34" s="199">
        <f>SUM(J15:L33)</f>
        <v>0</v>
      </c>
      <c r="K34" s="199"/>
      <c r="L34" s="199"/>
      <c r="M34" s="199">
        <f>SUM(M15:O33)</f>
        <v>0</v>
      </c>
      <c r="N34" s="199"/>
      <c r="O34" s="199"/>
      <c r="P34" s="199">
        <f>SUM(P15:R33)</f>
        <v>0</v>
      </c>
      <c r="Q34" s="199"/>
      <c r="R34" s="199"/>
      <c r="S34" s="219"/>
      <c r="T34" s="219"/>
      <c r="U34" s="220"/>
      <c r="Z34" s="20"/>
      <c r="AA34" s="20"/>
    </row>
    <row r="35" spans="1:30" ht="15" customHeight="1">
      <c r="A35" s="182" t="s">
        <v>355</v>
      </c>
      <c r="B35" s="183"/>
      <c r="C35" s="183"/>
      <c r="D35" s="183"/>
      <c r="E35" s="183"/>
      <c r="F35" s="183"/>
      <c r="G35" s="183"/>
      <c r="H35" s="183"/>
      <c r="I35" s="183"/>
      <c r="J35" s="184" t="e">
        <f>J34/$P$86</f>
        <v>#DIV/0!</v>
      </c>
      <c r="K35" s="184"/>
      <c r="L35" s="184"/>
      <c r="M35" s="184" t="e">
        <f>M34/$P$86</f>
        <v>#DIV/0!</v>
      </c>
      <c r="N35" s="184"/>
      <c r="O35" s="184"/>
      <c r="P35" s="184" t="e">
        <f>SUM(J35:O35)</f>
        <v>#DIV/0!</v>
      </c>
      <c r="Q35" s="184"/>
      <c r="R35" s="184"/>
      <c r="S35" s="219"/>
      <c r="T35" s="219"/>
      <c r="U35" s="220"/>
    </row>
    <row r="36" spans="1:30" ht="15" customHeight="1">
      <c r="A36" s="186" t="s">
        <v>356</v>
      </c>
      <c r="B36" s="187"/>
      <c r="C36" s="187"/>
      <c r="D36" s="187"/>
      <c r="E36" s="187"/>
      <c r="F36" s="187"/>
      <c r="G36" s="187"/>
      <c r="H36" s="187"/>
      <c r="I36" s="187"/>
      <c r="J36" s="188">
        <f>J34</f>
        <v>0</v>
      </c>
      <c r="K36" s="188"/>
      <c r="L36" s="188"/>
      <c r="M36" s="188">
        <f>J36+M34</f>
        <v>0</v>
      </c>
      <c r="N36" s="188"/>
      <c r="O36" s="188"/>
      <c r="P36" s="188" t="s">
        <v>353</v>
      </c>
      <c r="Q36" s="188"/>
      <c r="R36" s="189"/>
      <c r="S36" s="219"/>
      <c r="T36" s="219"/>
      <c r="U36" s="220"/>
    </row>
    <row r="37" spans="1:30" ht="15" customHeight="1" thickBot="1">
      <c r="A37" s="175" t="s">
        <v>357</v>
      </c>
      <c r="B37" s="176"/>
      <c r="C37" s="176"/>
      <c r="D37" s="176"/>
      <c r="E37" s="176"/>
      <c r="F37" s="176"/>
      <c r="G37" s="176"/>
      <c r="H37" s="176"/>
      <c r="I37" s="176"/>
      <c r="J37" s="177" t="e">
        <f>J35</f>
        <v>#DIV/0!</v>
      </c>
      <c r="K37" s="177"/>
      <c r="L37" s="177"/>
      <c r="M37" s="177" t="e">
        <f>J37+M35</f>
        <v>#DIV/0!</v>
      </c>
      <c r="N37" s="177"/>
      <c r="O37" s="177"/>
      <c r="P37" s="177" t="s">
        <v>353</v>
      </c>
      <c r="Q37" s="177"/>
      <c r="R37" s="178"/>
      <c r="S37" s="221"/>
      <c r="T37" s="221"/>
      <c r="U37" s="222"/>
    </row>
    <row r="38" spans="1:30" ht="5.25" customHeight="1" thickBot="1">
      <c r="A38" s="204"/>
      <c r="B38" s="205"/>
      <c r="C38" s="205"/>
      <c r="D38" s="205"/>
      <c r="E38" s="205"/>
      <c r="F38" s="205"/>
      <c r="G38" s="205"/>
      <c r="H38" s="205"/>
      <c r="I38" s="205"/>
      <c r="J38" s="205"/>
      <c r="K38" s="205"/>
      <c r="L38" s="205"/>
      <c r="M38" s="205"/>
      <c r="N38" s="205"/>
      <c r="O38" s="205"/>
      <c r="P38" s="205"/>
      <c r="Q38" s="205"/>
      <c r="R38" s="205"/>
      <c r="S38" s="180"/>
      <c r="T38" s="180"/>
      <c r="U38" s="181"/>
    </row>
    <row r="39" spans="1:30" ht="16.5" customHeight="1">
      <c r="A39" s="206" t="s">
        <v>8</v>
      </c>
      <c r="B39" s="208" t="s">
        <v>350</v>
      </c>
      <c r="C39" s="208"/>
      <c r="D39" s="208"/>
      <c r="E39" s="208"/>
      <c r="F39" s="208"/>
      <c r="G39" s="208"/>
      <c r="H39" s="208"/>
      <c r="I39" s="208"/>
      <c r="J39" s="210" t="s">
        <v>351</v>
      </c>
      <c r="K39" s="211"/>
      <c r="L39" s="211"/>
      <c r="M39" s="211"/>
      <c r="N39" s="211"/>
      <c r="O39" s="212"/>
      <c r="P39" s="213" t="s">
        <v>358</v>
      </c>
      <c r="Q39" s="213"/>
      <c r="R39" s="214"/>
      <c r="S39" s="217"/>
      <c r="T39" s="217"/>
      <c r="U39" s="218"/>
      <c r="X39" s="15"/>
      <c r="Y39" s="15"/>
      <c r="Z39" s="15"/>
      <c r="AA39" s="15"/>
      <c r="AB39" s="15"/>
      <c r="AC39" s="15"/>
      <c r="AD39" s="15"/>
    </row>
    <row r="40" spans="1:30" ht="16.5" customHeight="1">
      <c r="A40" s="207"/>
      <c r="B40" s="209"/>
      <c r="C40" s="209"/>
      <c r="D40" s="209"/>
      <c r="E40" s="209"/>
      <c r="F40" s="209"/>
      <c r="G40" s="209"/>
      <c r="H40" s="209"/>
      <c r="I40" s="209"/>
      <c r="J40" s="209">
        <v>2</v>
      </c>
      <c r="K40" s="209"/>
      <c r="L40" s="209"/>
      <c r="M40" s="209">
        <v>4</v>
      </c>
      <c r="N40" s="209"/>
      <c r="O40" s="209"/>
      <c r="P40" s="215"/>
      <c r="Q40" s="215"/>
      <c r="R40" s="216"/>
      <c r="S40" s="219"/>
      <c r="T40" s="219"/>
      <c r="U40" s="220"/>
      <c r="X40" s="16"/>
      <c r="Y40" s="16"/>
      <c r="Z40" s="16"/>
      <c r="AA40" s="16"/>
      <c r="AB40" s="16"/>
      <c r="AC40" s="16"/>
      <c r="AD40" s="16"/>
    </row>
    <row r="41" spans="1:30" ht="15" customHeight="1">
      <c r="A41" s="18" t="s">
        <v>19</v>
      </c>
      <c r="B41" s="190" t="s">
        <v>20</v>
      </c>
      <c r="C41" s="190"/>
      <c r="D41" s="190"/>
      <c r="E41" s="190"/>
      <c r="F41" s="190"/>
      <c r="G41" s="190"/>
      <c r="H41" s="190"/>
      <c r="I41" s="190"/>
      <c r="J41" s="188" t="s">
        <v>353</v>
      </c>
      <c r="K41" s="188"/>
      <c r="L41" s="188"/>
      <c r="M41" s="188" t="s">
        <v>353</v>
      </c>
      <c r="N41" s="188"/>
      <c r="O41" s="188"/>
      <c r="P41" s="201">
        <f>SUM(J41:O41)+P15</f>
        <v>0</v>
      </c>
      <c r="Q41" s="107"/>
      <c r="R41" s="202"/>
      <c r="S41" s="219"/>
      <c r="T41" s="219"/>
      <c r="U41" s="220"/>
    </row>
    <row r="42" spans="1:30" ht="15" customHeight="1">
      <c r="A42" s="18" t="s">
        <v>80</v>
      </c>
      <c r="B42" s="190" t="s">
        <v>81</v>
      </c>
      <c r="C42" s="190"/>
      <c r="D42" s="190"/>
      <c r="E42" s="190"/>
      <c r="F42" s="190"/>
      <c r="G42" s="190"/>
      <c r="H42" s="190"/>
      <c r="I42" s="190"/>
      <c r="J42" s="191">
        <f>Planilha!$T$36</f>
        <v>0</v>
      </c>
      <c r="K42" s="192"/>
      <c r="L42" s="193"/>
      <c r="M42" s="191" t="s">
        <v>353</v>
      </c>
      <c r="N42" s="192"/>
      <c r="O42" s="193"/>
      <c r="P42" s="194">
        <f t="shared" ref="P42:P59" si="1">SUM(J42:O42)+P16</f>
        <v>0</v>
      </c>
      <c r="Q42" s="195"/>
      <c r="R42" s="196"/>
      <c r="S42" s="219"/>
      <c r="T42" s="219"/>
      <c r="U42" s="220"/>
      <c r="X42" s="203"/>
      <c r="Y42" s="203"/>
      <c r="Z42" s="203"/>
      <c r="AA42" s="203"/>
      <c r="AB42" s="203"/>
    </row>
    <row r="43" spans="1:30" ht="15" customHeight="1">
      <c r="A43" s="19" t="s">
        <v>91</v>
      </c>
      <c r="B43" s="190" t="s">
        <v>92</v>
      </c>
      <c r="C43" s="190"/>
      <c r="D43" s="190"/>
      <c r="E43" s="190"/>
      <c r="F43" s="190"/>
      <c r="G43" s="190"/>
      <c r="H43" s="190"/>
      <c r="I43" s="190"/>
      <c r="J43" s="191">
        <f>Planilha!$T$41/2</f>
        <v>0</v>
      </c>
      <c r="K43" s="192"/>
      <c r="L43" s="193"/>
      <c r="M43" s="191" t="s">
        <v>353</v>
      </c>
      <c r="N43" s="192"/>
      <c r="O43" s="193"/>
      <c r="P43" s="194">
        <f t="shared" si="1"/>
        <v>0</v>
      </c>
      <c r="Q43" s="195"/>
      <c r="R43" s="196"/>
      <c r="S43" s="219"/>
      <c r="T43" s="219"/>
      <c r="U43" s="220"/>
      <c r="X43" s="15"/>
      <c r="Y43" s="15"/>
      <c r="Z43" s="15"/>
      <c r="AA43" s="15"/>
      <c r="AB43" s="15"/>
    </row>
    <row r="44" spans="1:30" ht="15" customHeight="1">
      <c r="A44" s="18" t="s">
        <v>101</v>
      </c>
      <c r="B44" s="190" t="s">
        <v>102</v>
      </c>
      <c r="C44" s="190"/>
      <c r="D44" s="190"/>
      <c r="E44" s="190"/>
      <c r="F44" s="190"/>
      <c r="G44" s="190"/>
      <c r="H44" s="190"/>
      <c r="I44" s="190"/>
      <c r="J44" s="191">
        <f>Planilha!$T$49/2</f>
        <v>0</v>
      </c>
      <c r="K44" s="192"/>
      <c r="L44" s="193"/>
      <c r="M44" s="191" t="s">
        <v>353</v>
      </c>
      <c r="N44" s="192"/>
      <c r="O44" s="193"/>
      <c r="P44" s="194">
        <f t="shared" si="1"/>
        <v>0</v>
      </c>
      <c r="Q44" s="195"/>
      <c r="R44" s="196"/>
      <c r="S44" s="219"/>
      <c r="T44" s="219"/>
      <c r="U44" s="220"/>
      <c r="X44" s="15"/>
      <c r="Y44" s="15"/>
      <c r="Z44" s="15"/>
      <c r="AA44" s="15"/>
      <c r="AB44" s="15"/>
    </row>
    <row r="45" spans="1:30" ht="15" customHeight="1">
      <c r="A45" s="18" t="s">
        <v>105</v>
      </c>
      <c r="B45" s="190" t="s">
        <v>106</v>
      </c>
      <c r="C45" s="190"/>
      <c r="D45" s="190"/>
      <c r="E45" s="190"/>
      <c r="F45" s="190"/>
      <c r="G45" s="190"/>
      <c r="H45" s="190"/>
      <c r="I45" s="190"/>
      <c r="J45" s="191">
        <f>Planilha!$T$53/2</f>
        <v>0</v>
      </c>
      <c r="K45" s="192"/>
      <c r="L45" s="193"/>
      <c r="M45" s="191">
        <f>Planilha!$T$53/2</f>
        <v>0</v>
      </c>
      <c r="N45" s="192"/>
      <c r="O45" s="193"/>
      <c r="P45" s="194">
        <f t="shared" si="1"/>
        <v>0</v>
      </c>
      <c r="Q45" s="195"/>
      <c r="R45" s="196"/>
      <c r="S45" s="219"/>
      <c r="T45" s="219"/>
      <c r="U45" s="220"/>
      <c r="X45" s="15"/>
      <c r="Y45" s="15"/>
      <c r="Z45" s="15"/>
      <c r="AA45" s="15"/>
      <c r="AB45" s="15"/>
    </row>
    <row r="46" spans="1:30" ht="15" customHeight="1">
      <c r="A46" s="18" t="s">
        <v>122</v>
      </c>
      <c r="B46" s="190" t="s">
        <v>123</v>
      </c>
      <c r="C46" s="190"/>
      <c r="D46" s="190"/>
      <c r="E46" s="190"/>
      <c r="F46" s="190"/>
      <c r="G46" s="190"/>
      <c r="H46" s="190"/>
      <c r="I46" s="190"/>
      <c r="J46" s="191" t="s">
        <v>353</v>
      </c>
      <c r="K46" s="192"/>
      <c r="L46" s="193"/>
      <c r="M46" s="191" t="s">
        <v>353</v>
      </c>
      <c r="N46" s="192"/>
      <c r="O46" s="193"/>
      <c r="P46" s="201">
        <f t="shared" si="1"/>
        <v>0</v>
      </c>
      <c r="Q46" s="107"/>
      <c r="R46" s="202"/>
      <c r="S46" s="219"/>
      <c r="T46" s="219"/>
      <c r="U46" s="220"/>
      <c r="X46" s="20"/>
      <c r="Y46" s="20"/>
      <c r="Z46" s="21"/>
      <c r="AA46" s="21"/>
      <c r="AB46" s="20"/>
    </row>
    <row r="47" spans="1:30" ht="15" customHeight="1">
      <c r="A47" s="19" t="s">
        <v>139</v>
      </c>
      <c r="B47" s="190" t="s">
        <v>140</v>
      </c>
      <c r="C47" s="190"/>
      <c r="D47" s="190"/>
      <c r="E47" s="190"/>
      <c r="F47" s="190"/>
      <c r="G47" s="190"/>
      <c r="H47" s="190"/>
      <c r="I47" s="190"/>
      <c r="J47" s="191" t="s">
        <v>353</v>
      </c>
      <c r="K47" s="192"/>
      <c r="L47" s="193"/>
      <c r="M47" s="191" t="s">
        <v>353</v>
      </c>
      <c r="N47" s="192"/>
      <c r="O47" s="193"/>
      <c r="P47" s="201">
        <f t="shared" si="1"/>
        <v>0</v>
      </c>
      <c r="Q47" s="107"/>
      <c r="R47" s="202"/>
      <c r="S47" s="219"/>
      <c r="T47" s="219"/>
      <c r="U47" s="220"/>
      <c r="X47" s="15"/>
      <c r="Y47" s="15"/>
      <c r="Z47" s="15"/>
      <c r="AA47" s="15"/>
      <c r="AB47" s="15"/>
    </row>
    <row r="48" spans="1:30" ht="15" customHeight="1">
      <c r="A48" s="18" t="s">
        <v>159</v>
      </c>
      <c r="B48" s="190" t="s">
        <v>160</v>
      </c>
      <c r="C48" s="190"/>
      <c r="D48" s="190"/>
      <c r="E48" s="190"/>
      <c r="F48" s="190"/>
      <c r="G48" s="190"/>
      <c r="H48" s="190"/>
      <c r="I48" s="190"/>
      <c r="J48" s="191" t="s">
        <v>353</v>
      </c>
      <c r="K48" s="192"/>
      <c r="L48" s="193"/>
      <c r="M48" s="191" t="s">
        <v>353</v>
      </c>
      <c r="N48" s="192"/>
      <c r="O48" s="193"/>
      <c r="P48" s="201">
        <f t="shared" si="1"/>
        <v>0</v>
      </c>
      <c r="Q48" s="107"/>
      <c r="R48" s="202"/>
      <c r="S48" s="219"/>
      <c r="T48" s="219"/>
      <c r="U48" s="220"/>
      <c r="X48" s="15"/>
      <c r="Y48" s="15"/>
      <c r="Z48" s="15"/>
      <c r="AA48" s="15"/>
      <c r="AB48" s="15"/>
    </row>
    <row r="49" spans="1:28" ht="15" customHeight="1">
      <c r="A49" s="18" t="s">
        <v>197</v>
      </c>
      <c r="B49" s="190" t="s">
        <v>198</v>
      </c>
      <c r="C49" s="190"/>
      <c r="D49" s="190"/>
      <c r="E49" s="190"/>
      <c r="F49" s="190"/>
      <c r="G49" s="190"/>
      <c r="H49" s="190"/>
      <c r="I49" s="190"/>
      <c r="J49" s="191" t="s">
        <v>353</v>
      </c>
      <c r="K49" s="192"/>
      <c r="L49" s="193"/>
      <c r="M49" s="191" t="s">
        <v>353</v>
      </c>
      <c r="N49" s="192"/>
      <c r="O49" s="193"/>
      <c r="P49" s="201">
        <f t="shared" si="1"/>
        <v>0</v>
      </c>
      <c r="Q49" s="107"/>
      <c r="R49" s="202"/>
      <c r="S49" s="219"/>
      <c r="T49" s="219"/>
      <c r="U49" s="220"/>
      <c r="X49" s="15"/>
      <c r="Y49" s="15"/>
      <c r="Z49" s="15"/>
      <c r="AA49" s="15"/>
      <c r="AB49" s="15"/>
    </row>
    <row r="50" spans="1:28" ht="15" customHeight="1">
      <c r="A50" s="18" t="s">
        <v>203</v>
      </c>
      <c r="B50" s="190" t="s">
        <v>204</v>
      </c>
      <c r="C50" s="190"/>
      <c r="D50" s="190"/>
      <c r="E50" s="190"/>
      <c r="F50" s="190"/>
      <c r="G50" s="190"/>
      <c r="H50" s="190"/>
      <c r="I50" s="190"/>
      <c r="J50" s="191" t="s">
        <v>353</v>
      </c>
      <c r="K50" s="192"/>
      <c r="L50" s="193"/>
      <c r="M50" s="191" t="s">
        <v>353</v>
      </c>
      <c r="N50" s="192"/>
      <c r="O50" s="193"/>
      <c r="P50" s="201">
        <f t="shared" si="1"/>
        <v>0</v>
      </c>
      <c r="Q50" s="107"/>
      <c r="R50" s="202"/>
      <c r="S50" s="219"/>
      <c r="T50" s="219"/>
      <c r="U50" s="220"/>
      <c r="X50" s="15"/>
      <c r="Y50" s="15"/>
      <c r="Z50" s="15"/>
      <c r="AA50" s="15"/>
      <c r="AB50" s="15"/>
    </row>
    <row r="51" spans="1:28" ht="15" customHeight="1">
      <c r="A51" s="18" t="s">
        <v>218</v>
      </c>
      <c r="B51" s="190" t="s">
        <v>81</v>
      </c>
      <c r="C51" s="190"/>
      <c r="D51" s="190"/>
      <c r="E51" s="190"/>
      <c r="F51" s="190"/>
      <c r="G51" s="190"/>
      <c r="H51" s="190"/>
      <c r="I51" s="190"/>
      <c r="J51" s="191">
        <f>ROUNDDOWN(Planilha!$T$102/2,2)</f>
        <v>0</v>
      </c>
      <c r="K51" s="192"/>
      <c r="L51" s="193"/>
      <c r="M51" s="191">
        <f>ROUNDUP(Planilha!$T$102/2,2)</f>
        <v>0</v>
      </c>
      <c r="N51" s="192"/>
      <c r="O51" s="193"/>
      <c r="P51" s="194">
        <f t="shared" si="1"/>
        <v>0</v>
      </c>
      <c r="Q51" s="195"/>
      <c r="R51" s="196"/>
      <c r="S51" s="219"/>
      <c r="T51" s="219"/>
      <c r="U51" s="220"/>
      <c r="X51" s="15"/>
      <c r="Y51" s="15"/>
      <c r="Z51" s="15"/>
      <c r="AA51" s="15"/>
      <c r="AB51" s="15"/>
    </row>
    <row r="52" spans="1:28" ht="15" customHeight="1">
      <c r="A52" s="18" t="s">
        <v>222</v>
      </c>
      <c r="B52" s="190" t="s">
        <v>92</v>
      </c>
      <c r="C52" s="190"/>
      <c r="D52" s="190"/>
      <c r="E52" s="190"/>
      <c r="F52" s="190"/>
      <c r="G52" s="190"/>
      <c r="H52" s="190"/>
      <c r="I52" s="190"/>
      <c r="J52" s="191" t="s">
        <v>353</v>
      </c>
      <c r="K52" s="192"/>
      <c r="L52" s="193"/>
      <c r="M52" s="191">
        <f>ROUNDUP(Planilha!$T$107/2,2)</f>
        <v>0</v>
      </c>
      <c r="N52" s="192"/>
      <c r="O52" s="193"/>
      <c r="P52" s="201">
        <f t="shared" si="1"/>
        <v>0</v>
      </c>
      <c r="Q52" s="107"/>
      <c r="R52" s="202"/>
      <c r="S52" s="219"/>
      <c r="T52" s="219"/>
      <c r="U52" s="220"/>
      <c r="X52" s="15"/>
      <c r="Y52" s="15"/>
      <c r="Z52" s="15"/>
      <c r="AA52" s="15"/>
      <c r="AB52" s="15"/>
    </row>
    <row r="53" spans="1:28" ht="15" customHeight="1">
      <c r="A53" s="18" t="s">
        <v>229</v>
      </c>
      <c r="B53" s="190" t="s">
        <v>230</v>
      </c>
      <c r="C53" s="190"/>
      <c r="D53" s="190"/>
      <c r="E53" s="190"/>
      <c r="F53" s="190"/>
      <c r="G53" s="190"/>
      <c r="H53" s="190"/>
      <c r="I53" s="190"/>
      <c r="J53" s="191">
        <f>ROUNDDOWN(Planilha!$T$115/2,2)</f>
        <v>0</v>
      </c>
      <c r="K53" s="192"/>
      <c r="L53" s="193"/>
      <c r="M53" s="191">
        <f>ROUNDUP(Planilha!$T$115/2,2)</f>
        <v>0</v>
      </c>
      <c r="N53" s="192"/>
      <c r="O53" s="193"/>
      <c r="P53" s="194">
        <f t="shared" si="1"/>
        <v>0</v>
      </c>
      <c r="Q53" s="195"/>
      <c r="R53" s="196"/>
      <c r="S53" s="219"/>
      <c r="T53" s="219"/>
      <c r="U53" s="220"/>
      <c r="X53" s="15"/>
      <c r="Y53" s="15"/>
      <c r="Z53" s="15"/>
      <c r="AA53" s="15"/>
      <c r="AB53" s="15"/>
    </row>
    <row r="54" spans="1:28" ht="15" customHeight="1">
      <c r="A54" s="18" t="s">
        <v>236</v>
      </c>
      <c r="B54" s="190" t="s">
        <v>106</v>
      </c>
      <c r="C54" s="190"/>
      <c r="D54" s="190"/>
      <c r="E54" s="190"/>
      <c r="F54" s="190"/>
      <c r="G54" s="190"/>
      <c r="H54" s="190"/>
      <c r="I54" s="190"/>
      <c r="J54" s="191" t="s">
        <v>353</v>
      </c>
      <c r="K54" s="192"/>
      <c r="L54" s="193"/>
      <c r="M54" s="191" t="s">
        <v>353</v>
      </c>
      <c r="N54" s="192"/>
      <c r="O54" s="193"/>
      <c r="P54" s="201">
        <f t="shared" si="1"/>
        <v>0</v>
      </c>
      <c r="Q54" s="107"/>
      <c r="R54" s="202"/>
      <c r="S54" s="219"/>
      <c r="T54" s="219"/>
      <c r="U54" s="220"/>
      <c r="X54" s="15"/>
      <c r="Y54" s="15"/>
      <c r="Z54" s="15"/>
      <c r="AA54" s="15"/>
      <c r="AB54" s="15"/>
    </row>
    <row r="55" spans="1:28" ht="15" customHeight="1">
      <c r="A55" s="18" t="s">
        <v>242</v>
      </c>
      <c r="B55" s="190" t="s">
        <v>123</v>
      </c>
      <c r="C55" s="190"/>
      <c r="D55" s="190"/>
      <c r="E55" s="190"/>
      <c r="F55" s="190"/>
      <c r="G55" s="190"/>
      <c r="H55" s="190"/>
      <c r="I55" s="190"/>
      <c r="J55" s="191" t="s">
        <v>353</v>
      </c>
      <c r="K55" s="192"/>
      <c r="L55" s="193"/>
      <c r="M55" s="191" t="s">
        <v>353</v>
      </c>
      <c r="N55" s="192"/>
      <c r="O55" s="193"/>
      <c r="P55" s="201">
        <f t="shared" si="1"/>
        <v>0</v>
      </c>
      <c r="Q55" s="107"/>
      <c r="R55" s="202"/>
      <c r="S55" s="219"/>
      <c r="T55" s="219"/>
      <c r="U55" s="220"/>
      <c r="X55" s="15"/>
      <c r="Y55" s="15"/>
      <c r="Z55" s="15"/>
      <c r="AA55" s="15"/>
      <c r="AB55" s="15"/>
    </row>
    <row r="56" spans="1:28" ht="15" customHeight="1">
      <c r="A56" s="18" t="s">
        <v>262</v>
      </c>
      <c r="B56" s="190" t="s">
        <v>140</v>
      </c>
      <c r="C56" s="190"/>
      <c r="D56" s="190"/>
      <c r="E56" s="190"/>
      <c r="F56" s="190"/>
      <c r="G56" s="190"/>
      <c r="H56" s="190"/>
      <c r="I56" s="190"/>
      <c r="J56" s="191" t="s">
        <v>353</v>
      </c>
      <c r="K56" s="192"/>
      <c r="L56" s="193"/>
      <c r="M56" s="191" t="s">
        <v>353</v>
      </c>
      <c r="N56" s="192"/>
      <c r="O56" s="193"/>
      <c r="P56" s="201">
        <f t="shared" si="1"/>
        <v>0</v>
      </c>
      <c r="Q56" s="107"/>
      <c r="R56" s="202"/>
      <c r="S56" s="219"/>
      <c r="T56" s="219"/>
      <c r="U56" s="220"/>
      <c r="X56" s="15"/>
      <c r="Y56" s="15"/>
      <c r="Z56" s="15"/>
      <c r="AA56" s="15"/>
      <c r="AB56" s="15"/>
    </row>
    <row r="57" spans="1:28" ht="15" customHeight="1">
      <c r="A57" s="18" t="s">
        <v>279</v>
      </c>
      <c r="B57" s="190" t="s">
        <v>160</v>
      </c>
      <c r="C57" s="190"/>
      <c r="D57" s="190"/>
      <c r="E57" s="190"/>
      <c r="F57" s="190"/>
      <c r="G57" s="190"/>
      <c r="H57" s="190"/>
      <c r="I57" s="190"/>
      <c r="J57" s="191" t="s">
        <v>353</v>
      </c>
      <c r="K57" s="192"/>
      <c r="L57" s="193"/>
      <c r="M57" s="191" t="s">
        <v>353</v>
      </c>
      <c r="N57" s="192"/>
      <c r="O57" s="193"/>
      <c r="P57" s="201">
        <f t="shared" si="1"/>
        <v>0</v>
      </c>
      <c r="Q57" s="107"/>
      <c r="R57" s="202"/>
      <c r="S57" s="219"/>
      <c r="T57" s="219"/>
      <c r="U57" s="220"/>
      <c r="X57" s="15"/>
      <c r="Y57" s="15"/>
      <c r="Z57" s="15"/>
      <c r="AA57" s="15"/>
      <c r="AB57" s="15"/>
    </row>
    <row r="58" spans="1:28" ht="15" customHeight="1">
      <c r="A58" s="18" t="s">
        <v>338</v>
      </c>
      <c r="B58" s="190" t="s">
        <v>198</v>
      </c>
      <c r="C58" s="190"/>
      <c r="D58" s="190"/>
      <c r="E58" s="190"/>
      <c r="F58" s="190"/>
      <c r="G58" s="190"/>
      <c r="H58" s="190"/>
      <c r="I58" s="190"/>
      <c r="J58" s="191" t="s">
        <v>353</v>
      </c>
      <c r="K58" s="192"/>
      <c r="L58" s="193"/>
      <c r="M58" s="191" t="s">
        <v>353</v>
      </c>
      <c r="N58" s="192"/>
      <c r="O58" s="193"/>
      <c r="P58" s="201">
        <f t="shared" si="1"/>
        <v>0</v>
      </c>
      <c r="Q58" s="107"/>
      <c r="R58" s="202"/>
      <c r="S58" s="219"/>
      <c r="T58" s="219"/>
      <c r="U58" s="220"/>
      <c r="X58" s="15"/>
      <c r="Y58" s="15"/>
      <c r="Z58" s="15"/>
      <c r="AA58" s="15"/>
      <c r="AB58" s="15"/>
    </row>
    <row r="59" spans="1:28" ht="15" customHeight="1" thickBot="1">
      <c r="A59" s="18" t="s">
        <v>341</v>
      </c>
      <c r="B59" s="190" t="s">
        <v>204</v>
      </c>
      <c r="C59" s="190"/>
      <c r="D59" s="190"/>
      <c r="E59" s="190"/>
      <c r="F59" s="190"/>
      <c r="G59" s="190"/>
      <c r="H59" s="190"/>
      <c r="I59" s="190"/>
      <c r="J59" s="191" t="s">
        <v>353</v>
      </c>
      <c r="K59" s="192"/>
      <c r="L59" s="193"/>
      <c r="M59" s="191" t="s">
        <v>353</v>
      </c>
      <c r="N59" s="192"/>
      <c r="O59" s="193"/>
      <c r="P59" s="201">
        <f t="shared" si="1"/>
        <v>0</v>
      </c>
      <c r="Q59" s="107"/>
      <c r="R59" s="202"/>
      <c r="S59" s="219"/>
      <c r="T59" s="219"/>
      <c r="U59" s="220"/>
      <c r="X59" s="15"/>
      <c r="Y59" s="15"/>
      <c r="Z59" s="15"/>
      <c r="AA59" s="15"/>
      <c r="AB59" s="15"/>
    </row>
    <row r="60" spans="1:28" ht="15" customHeight="1" thickBot="1">
      <c r="A60" s="197" t="s">
        <v>354</v>
      </c>
      <c r="B60" s="198"/>
      <c r="C60" s="198"/>
      <c r="D60" s="198"/>
      <c r="E60" s="198"/>
      <c r="F60" s="198"/>
      <c r="G60" s="198"/>
      <c r="H60" s="198"/>
      <c r="I60" s="198"/>
      <c r="J60" s="199">
        <f>SUM(J41:L59)</f>
        <v>0</v>
      </c>
      <c r="K60" s="199"/>
      <c r="L60" s="200"/>
      <c r="M60" s="199">
        <f>SUM(M41:O59)</f>
        <v>0</v>
      </c>
      <c r="N60" s="199"/>
      <c r="O60" s="200"/>
      <c r="P60" s="226">
        <f>SUM(P41:R59)</f>
        <v>0</v>
      </c>
      <c r="Q60" s="227"/>
      <c r="R60" s="228"/>
      <c r="S60" s="219"/>
      <c r="T60" s="219"/>
      <c r="U60" s="220"/>
      <c r="Z60" s="20"/>
      <c r="AA60" s="20"/>
    </row>
    <row r="61" spans="1:28" ht="15" customHeight="1">
      <c r="A61" s="182" t="s">
        <v>355</v>
      </c>
      <c r="B61" s="183"/>
      <c r="C61" s="183"/>
      <c r="D61" s="183"/>
      <c r="E61" s="183"/>
      <c r="F61" s="183"/>
      <c r="G61" s="183"/>
      <c r="H61" s="183"/>
      <c r="I61" s="183"/>
      <c r="J61" s="184" t="e">
        <f>J60/$P$86</f>
        <v>#DIV/0!</v>
      </c>
      <c r="K61" s="184"/>
      <c r="L61" s="184"/>
      <c r="M61" s="184" t="e">
        <f>M60/$P$86</f>
        <v>#DIV/0!</v>
      </c>
      <c r="N61" s="184"/>
      <c r="O61" s="184"/>
      <c r="P61" s="184" t="e">
        <f>SUM(J61:O61)</f>
        <v>#DIV/0!</v>
      </c>
      <c r="Q61" s="184"/>
      <c r="R61" s="184"/>
      <c r="S61" s="219"/>
      <c r="T61" s="219"/>
      <c r="U61" s="220"/>
    </row>
    <row r="62" spans="1:28" ht="15" customHeight="1">
      <c r="A62" s="186" t="s">
        <v>356</v>
      </c>
      <c r="B62" s="187"/>
      <c r="C62" s="187"/>
      <c r="D62" s="187"/>
      <c r="E62" s="187"/>
      <c r="F62" s="187"/>
      <c r="G62" s="187"/>
      <c r="H62" s="187"/>
      <c r="I62" s="187"/>
      <c r="J62" s="188">
        <f>J60+M36</f>
        <v>0</v>
      </c>
      <c r="K62" s="188"/>
      <c r="L62" s="188"/>
      <c r="M62" s="188">
        <f>J62+M60</f>
        <v>0</v>
      </c>
      <c r="N62" s="188"/>
      <c r="O62" s="188"/>
      <c r="P62" s="223" t="s">
        <v>353</v>
      </c>
      <c r="Q62" s="224"/>
      <c r="R62" s="225"/>
      <c r="S62" s="219"/>
      <c r="T62" s="219"/>
      <c r="U62" s="220"/>
    </row>
    <row r="63" spans="1:28" ht="15" customHeight="1" thickBot="1">
      <c r="A63" s="175" t="s">
        <v>357</v>
      </c>
      <c r="B63" s="176"/>
      <c r="C63" s="176"/>
      <c r="D63" s="176"/>
      <c r="E63" s="176"/>
      <c r="F63" s="176"/>
      <c r="G63" s="176"/>
      <c r="H63" s="176"/>
      <c r="I63" s="176"/>
      <c r="J63" s="177" t="e">
        <f>J61+M37</f>
        <v>#DIV/0!</v>
      </c>
      <c r="K63" s="177"/>
      <c r="L63" s="177"/>
      <c r="M63" s="177" t="e">
        <f>J63+M61</f>
        <v>#DIV/0!</v>
      </c>
      <c r="N63" s="177"/>
      <c r="O63" s="177"/>
      <c r="P63" s="177" t="s">
        <v>353</v>
      </c>
      <c r="Q63" s="177"/>
      <c r="R63" s="178"/>
      <c r="S63" s="221"/>
      <c r="T63" s="221"/>
      <c r="U63" s="222"/>
    </row>
    <row r="64" spans="1:28" ht="5.25" customHeight="1" thickBot="1">
      <c r="A64" s="204"/>
      <c r="B64" s="205"/>
      <c r="C64" s="205"/>
      <c r="D64" s="205"/>
      <c r="E64" s="205"/>
      <c r="F64" s="205"/>
      <c r="G64" s="205"/>
      <c r="H64" s="205"/>
      <c r="I64" s="205"/>
      <c r="J64" s="205"/>
      <c r="K64" s="205"/>
      <c r="L64" s="205"/>
      <c r="M64" s="205"/>
      <c r="N64" s="205"/>
      <c r="O64" s="205"/>
      <c r="P64" s="205"/>
      <c r="Q64" s="205"/>
      <c r="R64" s="205"/>
      <c r="S64" s="180"/>
      <c r="T64" s="180"/>
      <c r="U64" s="181"/>
    </row>
    <row r="65" spans="1:30" ht="16.5" customHeight="1">
      <c r="A65" s="206" t="s">
        <v>8</v>
      </c>
      <c r="B65" s="208" t="s">
        <v>350</v>
      </c>
      <c r="C65" s="208"/>
      <c r="D65" s="208"/>
      <c r="E65" s="208"/>
      <c r="F65" s="208"/>
      <c r="G65" s="208"/>
      <c r="H65" s="208"/>
      <c r="I65" s="208"/>
      <c r="J65" s="210" t="s">
        <v>351</v>
      </c>
      <c r="K65" s="211"/>
      <c r="L65" s="211"/>
      <c r="M65" s="211"/>
      <c r="N65" s="211"/>
      <c r="O65" s="212"/>
      <c r="P65" s="213" t="s">
        <v>358</v>
      </c>
      <c r="Q65" s="213"/>
      <c r="R65" s="214"/>
      <c r="S65" s="217"/>
      <c r="T65" s="217"/>
      <c r="U65" s="218"/>
      <c r="X65" s="15"/>
      <c r="Y65" s="15"/>
      <c r="Z65" s="15"/>
      <c r="AA65" s="15"/>
      <c r="AB65" s="15"/>
      <c r="AC65" s="15"/>
      <c r="AD65" s="15"/>
    </row>
    <row r="66" spans="1:30" ht="16.5" customHeight="1">
      <c r="A66" s="207"/>
      <c r="B66" s="209"/>
      <c r="C66" s="209"/>
      <c r="D66" s="209"/>
      <c r="E66" s="209"/>
      <c r="F66" s="209"/>
      <c r="G66" s="209"/>
      <c r="H66" s="209"/>
      <c r="I66" s="209"/>
      <c r="J66" s="209">
        <v>5</v>
      </c>
      <c r="K66" s="209"/>
      <c r="L66" s="209"/>
      <c r="M66" s="209">
        <v>6</v>
      </c>
      <c r="N66" s="209"/>
      <c r="O66" s="209"/>
      <c r="P66" s="215"/>
      <c r="Q66" s="215"/>
      <c r="R66" s="216"/>
      <c r="S66" s="219"/>
      <c r="T66" s="219"/>
      <c r="U66" s="220"/>
      <c r="X66" s="16"/>
      <c r="Y66" s="16"/>
      <c r="Z66" s="16"/>
      <c r="AA66" s="16"/>
      <c r="AB66" s="16"/>
      <c r="AC66" s="16"/>
      <c r="AD66" s="16"/>
    </row>
    <row r="67" spans="1:30" ht="15" customHeight="1">
      <c r="A67" s="18" t="s">
        <v>19</v>
      </c>
      <c r="B67" s="190" t="s">
        <v>20</v>
      </c>
      <c r="C67" s="190"/>
      <c r="D67" s="190"/>
      <c r="E67" s="190"/>
      <c r="F67" s="190"/>
      <c r="G67" s="190"/>
      <c r="H67" s="190"/>
      <c r="I67" s="190"/>
      <c r="J67" s="188" t="s">
        <v>353</v>
      </c>
      <c r="K67" s="188"/>
      <c r="L67" s="188"/>
      <c r="M67" s="188" t="s">
        <v>353</v>
      </c>
      <c r="N67" s="188"/>
      <c r="O67" s="188"/>
      <c r="P67" s="201">
        <f>SUM(J67:O67)+P41</f>
        <v>0</v>
      </c>
      <c r="Q67" s="107"/>
      <c r="R67" s="202"/>
      <c r="S67" s="219"/>
      <c r="T67" s="219"/>
      <c r="U67" s="220"/>
    </row>
    <row r="68" spans="1:30" ht="15" customHeight="1">
      <c r="A68" s="18" t="s">
        <v>80</v>
      </c>
      <c r="B68" s="190" t="s">
        <v>81</v>
      </c>
      <c r="C68" s="190"/>
      <c r="D68" s="190"/>
      <c r="E68" s="190"/>
      <c r="F68" s="190"/>
      <c r="G68" s="190"/>
      <c r="H68" s="190"/>
      <c r="I68" s="190"/>
      <c r="J68" s="191" t="s">
        <v>353</v>
      </c>
      <c r="K68" s="192"/>
      <c r="L68" s="193"/>
      <c r="M68" s="191" t="s">
        <v>353</v>
      </c>
      <c r="N68" s="192"/>
      <c r="O68" s="193"/>
      <c r="P68" s="201">
        <f t="shared" ref="P68:P85" si="2">SUM(J68:O68)+P42</f>
        <v>0</v>
      </c>
      <c r="Q68" s="107"/>
      <c r="R68" s="202"/>
      <c r="S68" s="219"/>
      <c r="T68" s="219"/>
      <c r="U68" s="220"/>
      <c r="X68" s="203"/>
      <c r="Y68" s="203"/>
      <c r="Z68" s="203"/>
      <c r="AA68" s="203"/>
      <c r="AB68" s="203"/>
    </row>
    <row r="69" spans="1:30" ht="15" customHeight="1">
      <c r="A69" s="19" t="s">
        <v>91</v>
      </c>
      <c r="B69" s="190" t="s">
        <v>92</v>
      </c>
      <c r="C69" s="190"/>
      <c r="D69" s="190"/>
      <c r="E69" s="190"/>
      <c r="F69" s="190"/>
      <c r="G69" s="190"/>
      <c r="H69" s="190"/>
      <c r="I69" s="190"/>
      <c r="J69" s="191" t="s">
        <v>353</v>
      </c>
      <c r="K69" s="192"/>
      <c r="L69" s="193"/>
      <c r="M69" s="191" t="s">
        <v>353</v>
      </c>
      <c r="N69" s="192"/>
      <c r="O69" s="193"/>
      <c r="P69" s="201">
        <f t="shared" si="2"/>
        <v>0</v>
      </c>
      <c r="Q69" s="107"/>
      <c r="R69" s="202"/>
      <c r="S69" s="219"/>
      <c r="T69" s="219"/>
      <c r="U69" s="220"/>
      <c r="X69" s="15"/>
      <c r="Y69" s="15"/>
      <c r="Z69" s="15"/>
      <c r="AA69" s="15"/>
      <c r="AB69" s="15"/>
    </row>
    <row r="70" spans="1:30" ht="15" customHeight="1">
      <c r="A70" s="18" t="s">
        <v>101</v>
      </c>
      <c r="B70" s="190" t="s">
        <v>92</v>
      </c>
      <c r="C70" s="190"/>
      <c r="D70" s="190"/>
      <c r="E70" s="190"/>
      <c r="F70" s="190"/>
      <c r="G70" s="190"/>
      <c r="H70" s="190"/>
      <c r="I70" s="190"/>
      <c r="J70" s="191" t="s">
        <v>353</v>
      </c>
      <c r="K70" s="192"/>
      <c r="L70" s="193"/>
      <c r="M70" s="191" t="s">
        <v>353</v>
      </c>
      <c r="N70" s="192"/>
      <c r="O70" s="193"/>
      <c r="P70" s="201">
        <f t="shared" si="2"/>
        <v>0</v>
      </c>
      <c r="Q70" s="107"/>
      <c r="R70" s="202"/>
      <c r="S70" s="219"/>
      <c r="T70" s="219"/>
      <c r="U70" s="220"/>
      <c r="X70" s="15"/>
      <c r="Y70" s="15"/>
      <c r="Z70" s="15"/>
      <c r="AA70" s="15"/>
      <c r="AB70" s="15"/>
    </row>
    <row r="71" spans="1:30" ht="15" customHeight="1">
      <c r="A71" s="18" t="s">
        <v>105</v>
      </c>
      <c r="B71" s="190" t="str">
        <f>Planilha!B53</f>
        <v>REVESTIMENTO</v>
      </c>
      <c r="C71" s="190"/>
      <c r="D71" s="190"/>
      <c r="E71" s="190"/>
      <c r="F71" s="190"/>
      <c r="G71" s="190"/>
      <c r="H71" s="190"/>
      <c r="I71" s="190"/>
      <c r="J71" s="191" t="s">
        <v>353</v>
      </c>
      <c r="K71" s="192"/>
      <c r="L71" s="193"/>
      <c r="M71" s="191" t="s">
        <v>353</v>
      </c>
      <c r="N71" s="192"/>
      <c r="O71" s="193"/>
      <c r="P71" s="201">
        <f t="shared" si="2"/>
        <v>0</v>
      </c>
      <c r="Q71" s="107"/>
      <c r="R71" s="202"/>
      <c r="S71" s="219"/>
      <c r="T71" s="219"/>
      <c r="U71" s="220"/>
      <c r="X71" s="15"/>
      <c r="Y71" s="15"/>
      <c r="Z71" s="15"/>
      <c r="AA71" s="15"/>
      <c r="AB71" s="15"/>
    </row>
    <row r="72" spans="1:30" ht="15" customHeight="1">
      <c r="A72" s="18" t="s">
        <v>122</v>
      </c>
      <c r="B72" s="190" t="s">
        <v>123</v>
      </c>
      <c r="C72" s="190"/>
      <c r="D72" s="190"/>
      <c r="E72" s="190"/>
      <c r="F72" s="190"/>
      <c r="G72" s="190"/>
      <c r="H72" s="190"/>
      <c r="I72" s="190"/>
      <c r="J72" s="191">
        <f>ROUNDDOWN(Planilha!$T$60/2,2)</f>
        <v>0</v>
      </c>
      <c r="K72" s="192"/>
      <c r="L72" s="193"/>
      <c r="M72" s="191">
        <f>ROUNDUP(Planilha!$T$60/2,2)</f>
        <v>0</v>
      </c>
      <c r="N72" s="192"/>
      <c r="O72" s="193"/>
      <c r="P72" s="194">
        <f t="shared" si="2"/>
        <v>0</v>
      </c>
      <c r="Q72" s="195"/>
      <c r="R72" s="196"/>
      <c r="S72" s="219"/>
      <c r="T72" s="219"/>
      <c r="U72" s="220"/>
      <c r="X72" s="20"/>
      <c r="Y72" s="20"/>
      <c r="Z72" s="21"/>
      <c r="AA72" s="21"/>
      <c r="AB72" s="20"/>
    </row>
    <row r="73" spans="1:30" ht="15" customHeight="1">
      <c r="A73" s="19" t="s">
        <v>139</v>
      </c>
      <c r="B73" s="190" t="s">
        <v>140</v>
      </c>
      <c r="C73" s="190"/>
      <c r="D73" s="190"/>
      <c r="E73" s="190"/>
      <c r="F73" s="190"/>
      <c r="G73" s="190"/>
      <c r="H73" s="190"/>
      <c r="I73" s="190"/>
      <c r="J73" s="191">
        <f>Planilha!$T$67/2</f>
        <v>0</v>
      </c>
      <c r="K73" s="192"/>
      <c r="L73" s="193"/>
      <c r="M73" s="191">
        <f>Planilha!$T$67/2</f>
        <v>0</v>
      </c>
      <c r="N73" s="192"/>
      <c r="O73" s="193"/>
      <c r="P73" s="194">
        <f t="shared" si="2"/>
        <v>0</v>
      </c>
      <c r="Q73" s="195"/>
      <c r="R73" s="196"/>
      <c r="S73" s="219"/>
      <c r="T73" s="219"/>
      <c r="U73" s="220"/>
      <c r="X73" s="15"/>
      <c r="Y73" s="15"/>
      <c r="Z73" s="15"/>
      <c r="AA73" s="15"/>
      <c r="AB73" s="15"/>
    </row>
    <row r="74" spans="1:30" ht="15" customHeight="1">
      <c r="A74" s="18" t="s">
        <v>159</v>
      </c>
      <c r="B74" s="190" t="s">
        <v>160</v>
      </c>
      <c r="C74" s="190"/>
      <c r="D74" s="190"/>
      <c r="E74" s="190"/>
      <c r="F74" s="190"/>
      <c r="G74" s="190"/>
      <c r="H74" s="190"/>
      <c r="I74" s="190"/>
      <c r="J74" s="191">
        <f>Planilha!$T$75/2</f>
        <v>0</v>
      </c>
      <c r="K74" s="192"/>
      <c r="L74" s="193"/>
      <c r="M74" s="191">
        <f>Planilha!$T$75/2</f>
        <v>0</v>
      </c>
      <c r="N74" s="192"/>
      <c r="O74" s="193"/>
      <c r="P74" s="194">
        <f t="shared" si="2"/>
        <v>0</v>
      </c>
      <c r="Q74" s="195"/>
      <c r="R74" s="196"/>
      <c r="S74" s="219"/>
      <c r="T74" s="219"/>
      <c r="U74" s="220"/>
      <c r="X74" s="15"/>
      <c r="Y74" s="15"/>
      <c r="Z74" s="15"/>
      <c r="AA74" s="15"/>
      <c r="AB74" s="15"/>
    </row>
    <row r="75" spans="1:30" ht="15" customHeight="1">
      <c r="A75" s="18" t="s">
        <v>197</v>
      </c>
      <c r="B75" s="190" t="s">
        <v>198</v>
      </c>
      <c r="C75" s="190"/>
      <c r="D75" s="190"/>
      <c r="E75" s="190"/>
      <c r="F75" s="190"/>
      <c r="G75" s="190"/>
      <c r="H75" s="190"/>
      <c r="I75" s="190"/>
      <c r="J75" s="191">
        <f>Planilha!$T$89/2</f>
        <v>0</v>
      </c>
      <c r="K75" s="192"/>
      <c r="L75" s="193"/>
      <c r="M75" s="191">
        <f>Planilha!$T$89/2</f>
        <v>0</v>
      </c>
      <c r="N75" s="192"/>
      <c r="O75" s="193"/>
      <c r="P75" s="194">
        <f t="shared" si="2"/>
        <v>0</v>
      </c>
      <c r="Q75" s="195"/>
      <c r="R75" s="196"/>
      <c r="S75" s="219"/>
      <c r="T75" s="219"/>
      <c r="U75" s="220"/>
      <c r="X75" s="15"/>
      <c r="Y75" s="15"/>
      <c r="Z75" s="15"/>
      <c r="AA75" s="15"/>
      <c r="AB75" s="15"/>
    </row>
    <row r="76" spans="1:30" ht="15" customHeight="1">
      <c r="A76" s="18" t="s">
        <v>203</v>
      </c>
      <c r="B76" s="190" t="s">
        <v>204</v>
      </c>
      <c r="C76" s="190"/>
      <c r="D76" s="190"/>
      <c r="E76" s="190"/>
      <c r="F76" s="190"/>
      <c r="G76" s="190"/>
      <c r="H76" s="190"/>
      <c r="I76" s="190"/>
      <c r="J76" s="191">
        <f>Planilha!$T$93/2</f>
        <v>0</v>
      </c>
      <c r="K76" s="192"/>
      <c r="L76" s="193"/>
      <c r="M76" s="191">
        <f>Planilha!$T$93/2</f>
        <v>0</v>
      </c>
      <c r="N76" s="192"/>
      <c r="O76" s="193"/>
      <c r="P76" s="194">
        <f t="shared" si="2"/>
        <v>0</v>
      </c>
      <c r="Q76" s="195"/>
      <c r="R76" s="196"/>
      <c r="S76" s="219"/>
      <c r="T76" s="219"/>
      <c r="U76" s="220"/>
      <c r="X76" s="15"/>
      <c r="Y76" s="15"/>
      <c r="Z76" s="15"/>
      <c r="AA76" s="15"/>
      <c r="AB76" s="15"/>
    </row>
    <row r="77" spans="1:30" ht="15" customHeight="1">
      <c r="A77" s="18" t="s">
        <v>218</v>
      </c>
      <c r="B77" s="190" t="s">
        <v>81</v>
      </c>
      <c r="C77" s="190"/>
      <c r="D77" s="190"/>
      <c r="E77" s="190"/>
      <c r="F77" s="190"/>
      <c r="G77" s="190"/>
      <c r="H77" s="190"/>
      <c r="I77" s="190"/>
      <c r="J77" s="191" t="s">
        <v>353</v>
      </c>
      <c r="K77" s="192"/>
      <c r="L77" s="193"/>
      <c r="M77" s="191" t="s">
        <v>353</v>
      </c>
      <c r="N77" s="192"/>
      <c r="O77" s="193"/>
      <c r="P77" s="201">
        <f t="shared" si="2"/>
        <v>0</v>
      </c>
      <c r="Q77" s="107"/>
      <c r="R77" s="202"/>
      <c r="S77" s="219"/>
      <c r="T77" s="219"/>
      <c r="U77" s="220"/>
      <c r="X77" s="15"/>
      <c r="Y77" s="15"/>
      <c r="Z77" s="15"/>
      <c r="AA77" s="15"/>
      <c r="AB77" s="15"/>
    </row>
    <row r="78" spans="1:30" ht="15" customHeight="1">
      <c r="A78" s="18" t="s">
        <v>222</v>
      </c>
      <c r="B78" s="190" t="s">
        <v>92</v>
      </c>
      <c r="C78" s="190"/>
      <c r="D78" s="190"/>
      <c r="E78" s="190"/>
      <c r="F78" s="190"/>
      <c r="G78" s="190"/>
      <c r="H78" s="190"/>
      <c r="I78" s="190"/>
      <c r="J78" s="191">
        <f>ROUNDDOWN(Planilha!$T$107/2,2)</f>
        <v>0</v>
      </c>
      <c r="K78" s="192"/>
      <c r="L78" s="193"/>
      <c r="M78" s="191" t="s">
        <v>353</v>
      </c>
      <c r="N78" s="192"/>
      <c r="O78" s="193"/>
      <c r="P78" s="194">
        <f t="shared" si="2"/>
        <v>0</v>
      </c>
      <c r="Q78" s="195"/>
      <c r="R78" s="196"/>
      <c r="S78" s="219"/>
      <c r="T78" s="219"/>
      <c r="U78" s="220"/>
      <c r="X78" s="15"/>
      <c r="Y78" s="15"/>
      <c r="Z78" s="15"/>
      <c r="AA78" s="15"/>
      <c r="AB78" s="15"/>
    </row>
    <row r="79" spans="1:30" ht="15" customHeight="1">
      <c r="A79" s="18" t="s">
        <v>229</v>
      </c>
      <c r="B79" s="190" t="s">
        <v>230</v>
      </c>
      <c r="C79" s="190"/>
      <c r="D79" s="190"/>
      <c r="E79" s="190"/>
      <c r="F79" s="190"/>
      <c r="G79" s="190"/>
      <c r="H79" s="190"/>
      <c r="I79" s="190"/>
      <c r="J79" s="191"/>
      <c r="K79" s="192"/>
      <c r="L79" s="193"/>
      <c r="M79" s="191"/>
      <c r="N79" s="192"/>
      <c r="O79" s="193"/>
      <c r="P79" s="201">
        <f t="shared" si="2"/>
        <v>0</v>
      </c>
      <c r="Q79" s="107"/>
      <c r="R79" s="202"/>
      <c r="S79" s="219"/>
      <c r="T79" s="219"/>
      <c r="U79" s="220"/>
      <c r="X79" s="15"/>
      <c r="Y79" s="15"/>
      <c r="Z79" s="15"/>
      <c r="AA79" s="15"/>
      <c r="AB79" s="15"/>
    </row>
    <row r="80" spans="1:30" ht="15" customHeight="1">
      <c r="A80" s="18" t="s">
        <v>236</v>
      </c>
      <c r="B80" s="190" t="s">
        <v>106</v>
      </c>
      <c r="C80" s="190"/>
      <c r="D80" s="190"/>
      <c r="E80" s="190"/>
      <c r="F80" s="190"/>
      <c r="G80" s="190"/>
      <c r="H80" s="190"/>
      <c r="I80" s="190"/>
      <c r="J80" s="191">
        <f>ROUNDDOWN(Planilha!$T$120/2,2)</f>
        <v>0</v>
      </c>
      <c r="K80" s="192"/>
      <c r="L80" s="193"/>
      <c r="M80" s="191">
        <f>ROUNDUP(Planilha!$T$120/2,2)</f>
        <v>0</v>
      </c>
      <c r="N80" s="192"/>
      <c r="O80" s="193"/>
      <c r="P80" s="194">
        <f t="shared" si="2"/>
        <v>0</v>
      </c>
      <c r="Q80" s="195"/>
      <c r="R80" s="196"/>
      <c r="S80" s="219"/>
      <c r="T80" s="219"/>
      <c r="U80" s="220"/>
      <c r="X80" s="15"/>
      <c r="Y80" s="15"/>
      <c r="Z80" s="15"/>
      <c r="AA80" s="15"/>
      <c r="AB80" s="15"/>
    </row>
    <row r="81" spans="1:28" ht="15" customHeight="1">
      <c r="A81" s="18" t="s">
        <v>242</v>
      </c>
      <c r="B81" s="190" t="s">
        <v>123</v>
      </c>
      <c r="C81" s="190"/>
      <c r="D81" s="190"/>
      <c r="E81" s="190"/>
      <c r="F81" s="190"/>
      <c r="G81" s="190"/>
      <c r="H81" s="190"/>
      <c r="I81" s="190"/>
      <c r="J81" s="191">
        <f>Planilha!$T$127/2</f>
        <v>0</v>
      </c>
      <c r="K81" s="192"/>
      <c r="L81" s="193"/>
      <c r="M81" s="191">
        <f>Planilha!$T$127/2</f>
        <v>0</v>
      </c>
      <c r="N81" s="192"/>
      <c r="O81" s="193"/>
      <c r="P81" s="194">
        <f t="shared" si="2"/>
        <v>0</v>
      </c>
      <c r="Q81" s="195"/>
      <c r="R81" s="196"/>
      <c r="S81" s="219"/>
      <c r="T81" s="219"/>
      <c r="U81" s="220"/>
      <c r="X81" s="15"/>
      <c r="Y81" s="15"/>
      <c r="Z81" s="15"/>
      <c r="AA81" s="15"/>
      <c r="AB81" s="15"/>
    </row>
    <row r="82" spans="1:28" ht="15" customHeight="1">
      <c r="A82" s="18" t="s">
        <v>262</v>
      </c>
      <c r="B82" s="190" t="s">
        <v>140</v>
      </c>
      <c r="C82" s="190"/>
      <c r="D82" s="190"/>
      <c r="E82" s="190"/>
      <c r="F82" s="190"/>
      <c r="G82" s="190"/>
      <c r="H82" s="190"/>
      <c r="I82" s="190"/>
      <c r="J82" s="191">
        <f>Planilha!$T$138</f>
        <v>0</v>
      </c>
      <c r="K82" s="192"/>
      <c r="L82" s="193"/>
      <c r="M82" s="191" t="s">
        <v>353</v>
      </c>
      <c r="N82" s="192"/>
      <c r="O82" s="193"/>
      <c r="P82" s="194">
        <f t="shared" si="2"/>
        <v>0</v>
      </c>
      <c r="Q82" s="195"/>
      <c r="R82" s="196"/>
      <c r="S82" s="219"/>
      <c r="T82" s="219"/>
      <c r="U82" s="220"/>
      <c r="X82" s="15"/>
      <c r="Y82" s="15"/>
      <c r="Z82" s="15"/>
      <c r="AA82" s="15"/>
      <c r="AB82" s="15"/>
    </row>
    <row r="83" spans="1:28" ht="15" customHeight="1">
      <c r="A83" s="18" t="s">
        <v>279</v>
      </c>
      <c r="B83" s="190" t="s">
        <v>160</v>
      </c>
      <c r="C83" s="190"/>
      <c r="D83" s="190"/>
      <c r="E83" s="190"/>
      <c r="F83" s="190"/>
      <c r="G83" s="190"/>
      <c r="H83" s="190"/>
      <c r="I83" s="190"/>
      <c r="J83" s="191">
        <f>ROUNDDOWN(Planilha!$T$148/2,2)</f>
        <v>0</v>
      </c>
      <c r="K83" s="192"/>
      <c r="L83" s="193"/>
      <c r="M83" s="191">
        <f>ROUNDUP(Planilha!$T$148/2,2)</f>
        <v>0</v>
      </c>
      <c r="N83" s="192"/>
      <c r="O83" s="193"/>
      <c r="P83" s="194">
        <f t="shared" si="2"/>
        <v>0</v>
      </c>
      <c r="Q83" s="195"/>
      <c r="R83" s="196"/>
      <c r="S83" s="219"/>
      <c r="T83" s="219"/>
      <c r="U83" s="220"/>
      <c r="X83" s="15"/>
      <c r="Y83" s="15"/>
      <c r="Z83" s="15"/>
      <c r="AA83" s="15"/>
      <c r="AB83" s="15"/>
    </row>
    <row r="84" spans="1:28" ht="15" customHeight="1">
      <c r="A84" s="18" t="s">
        <v>338</v>
      </c>
      <c r="B84" s="190" t="s">
        <v>198</v>
      </c>
      <c r="C84" s="190"/>
      <c r="D84" s="190"/>
      <c r="E84" s="190"/>
      <c r="F84" s="190"/>
      <c r="G84" s="190"/>
      <c r="H84" s="190"/>
      <c r="I84" s="190"/>
      <c r="J84" s="191">
        <f>Planilha!$T$174/2</f>
        <v>0</v>
      </c>
      <c r="K84" s="192"/>
      <c r="L84" s="193"/>
      <c r="M84" s="191">
        <f>Planilha!$T$174/2</f>
        <v>0</v>
      </c>
      <c r="N84" s="192"/>
      <c r="O84" s="193"/>
      <c r="P84" s="194">
        <f t="shared" si="2"/>
        <v>0</v>
      </c>
      <c r="Q84" s="195"/>
      <c r="R84" s="196"/>
      <c r="S84" s="219"/>
      <c r="T84" s="219"/>
      <c r="U84" s="220"/>
      <c r="X84" s="15"/>
      <c r="Y84" s="15"/>
      <c r="Z84" s="15"/>
      <c r="AA84" s="15"/>
      <c r="AB84" s="15"/>
    </row>
    <row r="85" spans="1:28" ht="15" customHeight="1" thickBot="1">
      <c r="A85" s="18" t="s">
        <v>341</v>
      </c>
      <c r="B85" s="190" t="s">
        <v>204</v>
      </c>
      <c r="C85" s="190"/>
      <c r="D85" s="190"/>
      <c r="E85" s="190"/>
      <c r="F85" s="190"/>
      <c r="G85" s="190"/>
      <c r="H85" s="190"/>
      <c r="I85" s="190"/>
      <c r="J85" s="191">
        <f>ROUNDDOWN(Planilha!$T$178/2,2)</f>
        <v>0</v>
      </c>
      <c r="K85" s="192"/>
      <c r="L85" s="193"/>
      <c r="M85" s="191">
        <f>ROUNDUP(Planilha!$T$178/2,2)</f>
        <v>0</v>
      </c>
      <c r="N85" s="192"/>
      <c r="O85" s="193"/>
      <c r="P85" s="194">
        <f t="shared" si="2"/>
        <v>0</v>
      </c>
      <c r="Q85" s="195"/>
      <c r="R85" s="196"/>
      <c r="S85" s="219"/>
      <c r="T85" s="219"/>
      <c r="U85" s="220"/>
      <c r="X85" s="15"/>
      <c r="Y85" s="15"/>
      <c r="Z85" s="15"/>
      <c r="AA85" s="15"/>
      <c r="AB85" s="15"/>
    </row>
    <row r="86" spans="1:28" ht="15" customHeight="1" thickBot="1">
      <c r="A86" s="197" t="s">
        <v>354</v>
      </c>
      <c r="B86" s="198"/>
      <c r="C86" s="198"/>
      <c r="D86" s="198"/>
      <c r="E86" s="198"/>
      <c r="F86" s="198"/>
      <c r="G86" s="198"/>
      <c r="H86" s="198"/>
      <c r="I86" s="198"/>
      <c r="J86" s="199">
        <f>SUM(J67:L85)</f>
        <v>0</v>
      </c>
      <c r="K86" s="199"/>
      <c r="L86" s="200"/>
      <c r="M86" s="199">
        <f>SUM(M67:O85)</f>
        <v>0</v>
      </c>
      <c r="N86" s="199"/>
      <c r="O86" s="200"/>
      <c r="P86" s="199">
        <f>SUM(P67:R85)</f>
        <v>0</v>
      </c>
      <c r="Q86" s="199"/>
      <c r="R86" s="200"/>
      <c r="S86" s="219"/>
      <c r="T86" s="219"/>
      <c r="U86" s="220"/>
      <c r="Z86" s="20"/>
      <c r="AA86" s="20"/>
    </row>
    <row r="87" spans="1:28" ht="15" customHeight="1">
      <c r="A87" s="182" t="s">
        <v>355</v>
      </c>
      <c r="B87" s="183"/>
      <c r="C87" s="183"/>
      <c r="D87" s="183"/>
      <c r="E87" s="183"/>
      <c r="F87" s="183"/>
      <c r="G87" s="183"/>
      <c r="H87" s="183"/>
      <c r="I87" s="183"/>
      <c r="J87" s="184" t="e">
        <f>J86/$P$86</f>
        <v>#DIV/0!</v>
      </c>
      <c r="K87" s="184"/>
      <c r="L87" s="184"/>
      <c r="M87" s="184" t="e">
        <f>M86/$P$86</f>
        <v>#DIV/0!</v>
      </c>
      <c r="N87" s="184"/>
      <c r="O87" s="184"/>
      <c r="P87" s="184" t="e">
        <f>SUM(J87:O87)</f>
        <v>#DIV/0!</v>
      </c>
      <c r="Q87" s="184"/>
      <c r="R87" s="185"/>
      <c r="S87" s="219"/>
      <c r="T87" s="219"/>
      <c r="U87" s="220"/>
    </row>
    <row r="88" spans="1:28" ht="15" customHeight="1">
      <c r="A88" s="186" t="s">
        <v>356</v>
      </c>
      <c r="B88" s="187"/>
      <c r="C88" s="187"/>
      <c r="D88" s="187"/>
      <c r="E88" s="187"/>
      <c r="F88" s="187"/>
      <c r="G88" s="187"/>
      <c r="H88" s="187"/>
      <c r="I88" s="187"/>
      <c r="J88" s="188">
        <f>J86+M62</f>
        <v>0</v>
      </c>
      <c r="K88" s="188"/>
      <c r="L88" s="188"/>
      <c r="M88" s="188">
        <f>J88+M86</f>
        <v>0</v>
      </c>
      <c r="N88" s="188"/>
      <c r="O88" s="188"/>
      <c r="P88" s="188" t="s">
        <v>353</v>
      </c>
      <c r="Q88" s="188"/>
      <c r="R88" s="189"/>
      <c r="S88" s="219"/>
      <c r="T88" s="219"/>
      <c r="U88" s="220"/>
    </row>
    <row r="89" spans="1:28" ht="15" customHeight="1" thickBot="1">
      <c r="A89" s="175" t="s">
        <v>357</v>
      </c>
      <c r="B89" s="176"/>
      <c r="C89" s="176"/>
      <c r="D89" s="176"/>
      <c r="E89" s="176"/>
      <c r="F89" s="176"/>
      <c r="G89" s="176"/>
      <c r="H89" s="176"/>
      <c r="I89" s="176"/>
      <c r="J89" s="177" t="e">
        <f>J87+M63</f>
        <v>#DIV/0!</v>
      </c>
      <c r="K89" s="177"/>
      <c r="L89" s="177"/>
      <c r="M89" s="177" t="e">
        <f>J89+M87</f>
        <v>#DIV/0!</v>
      </c>
      <c r="N89" s="177"/>
      <c r="O89" s="177"/>
      <c r="P89" s="177" t="s">
        <v>353</v>
      </c>
      <c r="Q89" s="177"/>
      <c r="R89" s="178"/>
      <c r="S89" s="221"/>
      <c r="T89" s="221"/>
      <c r="U89" s="222"/>
    </row>
    <row r="90" spans="1:28" ht="5.25" customHeight="1" thickBot="1">
      <c r="A90" s="179"/>
      <c r="B90" s="180"/>
      <c r="C90" s="180"/>
      <c r="D90" s="180"/>
      <c r="E90" s="180"/>
      <c r="F90" s="180"/>
      <c r="G90" s="180"/>
      <c r="H90" s="180"/>
      <c r="I90" s="180"/>
      <c r="J90" s="180"/>
      <c r="K90" s="180"/>
      <c r="L90" s="180"/>
      <c r="M90" s="180"/>
      <c r="N90" s="180"/>
      <c r="O90" s="180"/>
      <c r="P90" s="180"/>
      <c r="Q90" s="180"/>
      <c r="R90" s="180"/>
      <c r="S90" s="180"/>
      <c r="T90" s="180"/>
      <c r="U90" s="181"/>
    </row>
  </sheetData>
  <sheetProtection sheet="1" objects="1" scenarios="1"/>
  <mergeCells count="323">
    <mergeCell ref="O7:R7"/>
    <mergeCell ref="O8:R8"/>
    <mergeCell ref="O9:R9"/>
    <mergeCell ref="A1:U2"/>
    <mergeCell ref="A3:U3"/>
    <mergeCell ref="A4:A11"/>
    <mergeCell ref="B4:R4"/>
    <mergeCell ref="S4:U11"/>
    <mergeCell ref="B5:N5"/>
    <mergeCell ref="O5:R5"/>
    <mergeCell ref="B6:N6"/>
    <mergeCell ref="O6:R6"/>
    <mergeCell ref="B7:N7"/>
    <mergeCell ref="B8:C8"/>
    <mergeCell ref="B9:C9"/>
    <mergeCell ref="D8:N8"/>
    <mergeCell ref="D9:N9"/>
    <mergeCell ref="C10:R10"/>
    <mergeCell ref="J15:L15"/>
    <mergeCell ref="M15:O15"/>
    <mergeCell ref="P15:R15"/>
    <mergeCell ref="B16:I16"/>
    <mergeCell ref="J16:L16"/>
    <mergeCell ref="M16:O16"/>
    <mergeCell ref="P16:R16"/>
    <mergeCell ref="B11:R11"/>
    <mergeCell ref="A12:U12"/>
    <mergeCell ref="A13:A14"/>
    <mergeCell ref="B13:I14"/>
    <mergeCell ref="J13:O13"/>
    <mergeCell ref="P13:R14"/>
    <mergeCell ref="S13:U37"/>
    <mergeCell ref="J14:L14"/>
    <mergeCell ref="M14:O14"/>
    <mergeCell ref="B15:I15"/>
    <mergeCell ref="B19:I19"/>
    <mergeCell ref="J19:L19"/>
    <mergeCell ref="M19:O19"/>
    <mergeCell ref="P19:R19"/>
    <mergeCell ref="B20:I20"/>
    <mergeCell ref="J20:L20"/>
    <mergeCell ref="M20:O20"/>
    <mergeCell ref="P20:R20"/>
    <mergeCell ref="X16:AB16"/>
    <mergeCell ref="B17:I17"/>
    <mergeCell ref="J17:L17"/>
    <mergeCell ref="M17:O17"/>
    <mergeCell ref="P17:R17"/>
    <mergeCell ref="B18:I18"/>
    <mergeCell ref="J18:L18"/>
    <mergeCell ref="M18:O18"/>
    <mergeCell ref="P18:R18"/>
    <mergeCell ref="B23:I23"/>
    <mergeCell ref="J23:L23"/>
    <mergeCell ref="M23:O23"/>
    <mergeCell ref="P23:R23"/>
    <mergeCell ref="B24:I24"/>
    <mergeCell ref="J24:L24"/>
    <mergeCell ref="M24:O24"/>
    <mergeCell ref="P24:R24"/>
    <mergeCell ref="B21:I21"/>
    <mergeCell ref="J21:L21"/>
    <mergeCell ref="M21:O21"/>
    <mergeCell ref="P21:R21"/>
    <mergeCell ref="B22:I22"/>
    <mergeCell ref="J22:L22"/>
    <mergeCell ref="M22:O22"/>
    <mergeCell ref="P22:R22"/>
    <mergeCell ref="B27:I27"/>
    <mergeCell ref="J27:L27"/>
    <mergeCell ref="M27:O27"/>
    <mergeCell ref="P27:R27"/>
    <mergeCell ref="B28:I28"/>
    <mergeCell ref="J28:L28"/>
    <mergeCell ref="M28:O28"/>
    <mergeCell ref="P28:R28"/>
    <mergeCell ref="B25:I25"/>
    <mergeCell ref="J25:L25"/>
    <mergeCell ref="M25:O25"/>
    <mergeCell ref="P25:R25"/>
    <mergeCell ref="B26:I26"/>
    <mergeCell ref="J26:L26"/>
    <mergeCell ref="M26:O26"/>
    <mergeCell ref="P26:R26"/>
    <mergeCell ref="B31:I31"/>
    <mergeCell ref="J31:L31"/>
    <mergeCell ref="M31:O31"/>
    <mergeCell ref="P31:R31"/>
    <mergeCell ref="B32:I32"/>
    <mergeCell ref="J32:L32"/>
    <mergeCell ref="M32:O32"/>
    <mergeCell ref="P32:R32"/>
    <mergeCell ref="B29:I29"/>
    <mergeCell ref="J29:L29"/>
    <mergeCell ref="M29:O29"/>
    <mergeCell ref="P29:R29"/>
    <mergeCell ref="B30:I30"/>
    <mergeCell ref="J30:L30"/>
    <mergeCell ref="M30:O30"/>
    <mergeCell ref="P30:R30"/>
    <mergeCell ref="A35:I35"/>
    <mergeCell ref="J35:L35"/>
    <mergeCell ref="M35:O35"/>
    <mergeCell ref="P35:R35"/>
    <mergeCell ref="A36:I36"/>
    <mergeCell ref="J36:L36"/>
    <mergeCell ref="M36:O36"/>
    <mergeCell ref="P36:R36"/>
    <mergeCell ref="B33:I33"/>
    <mergeCell ref="J33:L33"/>
    <mergeCell ref="M33:O33"/>
    <mergeCell ref="P33:R33"/>
    <mergeCell ref="A34:I34"/>
    <mergeCell ref="J34:L34"/>
    <mergeCell ref="M34:O34"/>
    <mergeCell ref="P34:R34"/>
    <mergeCell ref="J40:L40"/>
    <mergeCell ref="M40:O40"/>
    <mergeCell ref="B41:I41"/>
    <mergeCell ref="J41:L41"/>
    <mergeCell ref="M41:O41"/>
    <mergeCell ref="P41:R41"/>
    <mergeCell ref="A37:I37"/>
    <mergeCell ref="J37:L37"/>
    <mergeCell ref="M37:O37"/>
    <mergeCell ref="P37:R37"/>
    <mergeCell ref="A38:U38"/>
    <mergeCell ref="A39:A40"/>
    <mergeCell ref="B39:I40"/>
    <mergeCell ref="J39:O39"/>
    <mergeCell ref="P39:R40"/>
    <mergeCell ref="S39:U63"/>
    <mergeCell ref="B42:I42"/>
    <mergeCell ref="J42:L42"/>
    <mergeCell ref="M42:O42"/>
    <mergeCell ref="P42:R42"/>
    <mergeCell ref="B47:I47"/>
    <mergeCell ref="J47:L47"/>
    <mergeCell ref="M47:O47"/>
    <mergeCell ref="P47:R47"/>
    <mergeCell ref="X42:AB42"/>
    <mergeCell ref="B43:I43"/>
    <mergeCell ref="J43:L43"/>
    <mergeCell ref="M43:O43"/>
    <mergeCell ref="P43:R43"/>
    <mergeCell ref="B46:I46"/>
    <mergeCell ref="J46:L46"/>
    <mergeCell ref="M46:O46"/>
    <mergeCell ref="P46:R46"/>
    <mergeCell ref="B44:I44"/>
    <mergeCell ref="J44:L44"/>
    <mergeCell ref="M44:O44"/>
    <mergeCell ref="P44:R44"/>
    <mergeCell ref="B45:I45"/>
    <mergeCell ref="J45:L45"/>
    <mergeCell ref="M45:O45"/>
    <mergeCell ref="P45:R45"/>
    <mergeCell ref="B50:I50"/>
    <mergeCell ref="J50:L50"/>
    <mergeCell ref="M50:O50"/>
    <mergeCell ref="P50:R50"/>
    <mergeCell ref="B51:I51"/>
    <mergeCell ref="J51:L51"/>
    <mergeCell ref="M51:O51"/>
    <mergeCell ref="P51:R51"/>
    <mergeCell ref="B48:I48"/>
    <mergeCell ref="J48:L48"/>
    <mergeCell ref="M48:O48"/>
    <mergeCell ref="P48:R48"/>
    <mergeCell ref="B49:I49"/>
    <mergeCell ref="J49:L49"/>
    <mergeCell ref="M49:O49"/>
    <mergeCell ref="P49:R49"/>
    <mergeCell ref="B54:I54"/>
    <mergeCell ref="J54:L54"/>
    <mergeCell ref="M54:O54"/>
    <mergeCell ref="P54:R54"/>
    <mergeCell ref="B55:I55"/>
    <mergeCell ref="J55:L55"/>
    <mergeCell ref="M55:O55"/>
    <mergeCell ref="P55:R55"/>
    <mergeCell ref="B52:I52"/>
    <mergeCell ref="J52:L52"/>
    <mergeCell ref="M52:O52"/>
    <mergeCell ref="P52:R52"/>
    <mergeCell ref="B53:I53"/>
    <mergeCell ref="J53:L53"/>
    <mergeCell ref="M53:O53"/>
    <mergeCell ref="P53:R53"/>
    <mergeCell ref="B58:I58"/>
    <mergeCell ref="J58:L58"/>
    <mergeCell ref="M58:O58"/>
    <mergeCell ref="P58:R58"/>
    <mergeCell ref="B59:I59"/>
    <mergeCell ref="J59:L59"/>
    <mergeCell ref="M59:O59"/>
    <mergeCell ref="P59:R59"/>
    <mergeCell ref="B56:I56"/>
    <mergeCell ref="J56:L56"/>
    <mergeCell ref="M56:O56"/>
    <mergeCell ref="P56:R56"/>
    <mergeCell ref="B57:I57"/>
    <mergeCell ref="J57:L57"/>
    <mergeCell ref="M57:O57"/>
    <mergeCell ref="P57:R57"/>
    <mergeCell ref="A62:I62"/>
    <mergeCell ref="J62:L62"/>
    <mergeCell ref="M62:O62"/>
    <mergeCell ref="P62:R62"/>
    <mergeCell ref="A63:I63"/>
    <mergeCell ref="J63:L63"/>
    <mergeCell ref="M63:O63"/>
    <mergeCell ref="P63:R63"/>
    <mergeCell ref="A60:I60"/>
    <mergeCell ref="J60:L60"/>
    <mergeCell ref="M60:O60"/>
    <mergeCell ref="P60:R60"/>
    <mergeCell ref="A61:I61"/>
    <mergeCell ref="J61:L61"/>
    <mergeCell ref="M61:O61"/>
    <mergeCell ref="P61:R61"/>
    <mergeCell ref="M67:O67"/>
    <mergeCell ref="P67:R67"/>
    <mergeCell ref="B68:I68"/>
    <mergeCell ref="J68:L68"/>
    <mergeCell ref="M68:O68"/>
    <mergeCell ref="P68:R68"/>
    <mergeCell ref="A64:U64"/>
    <mergeCell ref="A65:A66"/>
    <mergeCell ref="B65:I66"/>
    <mergeCell ref="J65:O65"/>
    <mergeCell ref="P65:R66"/>
    <mergeCell ref="S65:U89"/>
    <mergeCell ref="J66:L66"/>
    <mergeCell ref="M66:O66"/>
    <mergeCell ref="B67:I67"/>
    <mergeCell ref="J67:L67"/>
    <mergeCell ref="B73:I73"/>
    <mergeCell ref="J73:L73"/>
    <mergeCell ref="M73:O73"/>
    <mergeCell ref="P73:R73"/>
    <mergeCell ref="B74:I74"/>
    <mergeCell ref="J74:L74"/>
    <mergeCell ref="M74:O74"/>
    <mergeCell ref="P74:R74"/>
    <mergeCell ref="X68:AB68"/>
    <mergeCell ref="B69:I69"/>
    <mergeCell ref="J69:L69"/>
    <mergeCell ref="M69:O69"/>
    <mergeCell ref="P69:R69"/>
    <mergeCell ref="B70:I70"/>
    <mergeCell ref="J70:L70"/>
    <mergeCell ref="M70:O70"/>
    <mergeCell ref="P70:R70"/>
    <mergeCell ref="B71:I71"/>
    <mergeCell ref="J71:L71"/>
    <mergeCell ref="M71:O71"/>
    <mergeCell ref="P71:R71"/>
    <mergeCell ref="B72:I72"/>
    <mergeCell ref="J72:L72"/>
    <mergeCell ref="M72:O72"/>
    <mergeCell ref="P72:R72"/>
    <mergeCell ref="B77:I77"/>
    <mergeCell ref="J77:L77"/>
    <mergeCell ref="M77:O77"/>
    <mergeCell ref="P77:R77"/>
    <mergeCell ref="B78:I78"/>
    <mergeCell ref="J78:L78"/>
    <mergeCell ref="M78:O78"/>
    <mergeCell ref="P78:R78"/>
    <mergeCell ref="B75:I75"/>
    <mergeCell ref="J75:L75"/>
    <mergeCell ref="M75:O75"/>
    <mergeCell ref="P75:R75"/>
    <mergeCell ref="B76:I76"/>
    <mergeCell ref="J76:L76"/>
    <mergeCell ref="M76:O76"/>
    <mergeCell ref="P76:R76"/>
    <mergeCell ref="B81:I81"/>
    <mergeCell ref="J81:L81"/>
    <mergeCell ref="M81:O81"/>
    <mergeCell ref="P81:R81"/>
    <mergeCell ref="B82:I82"/>
    <mergeCell ref="J82:L82"/>
    <mergeCell ref="M82:O82"/>
    <mergeCell ref="P82:R82"/>
    <mergeCell ref="B79:I79"/>
    <mergeCell ref="J79:L79"/>
    <mergeCell ref="M79:O79"/>
    <mergeCell ref="P79:R79"/>
    <mergeCell ref="B80:I80"/>
    <mergeCell ref="J80:L80"/>
    <mergeCell ref="M80:O80"/>
    <mergeCell ref="P80:R80"/>
    <mergeCell ref="B85:I85"/>
    <mergeCell ref="J85:L85"/>
    <mergeCell ref="M85:O85"/>
    <mergeCell ref="P85:R85"/>
    <mergeCell ref="A86:I86"/>
    <mergeCell ref="J86:L86"/>
    <mergeCell ref="M86:O86"/>
    <mergeCell ref="P86:R86"/>
    <mergeCell ref="B83:I83"/>
    <mergeCell ref="J83:L83"/>
    <mergeCell ref="M83:O83"/>
    <mergeCell ref="P83:R83"/>
    <mergeCell ref="B84:I84"/>
    <mergeCell ref="J84:L84"/>
    <mergeCell ref="M84:O84"/>
    <mergeCell ref="P84:R84"/>
    <mergeCell ref="A89:I89"/>
    <mergeCell ref="J89:L89"/>
    <mergeCell ref="M89:O89"/>
    <mergeCell ref="P89:R89"/>
    <mergeCell ref="A90:U90"/>
    <mergeCell ref="A87:I87"/>
    <mergeCell ref="J87:L87"/>
    <mergeCell ref="M87:O87"/>
    <mergeCell ref="P87:R87"/>
    <mergeCell ref="A88:I88"/>
    <mergeCell ref="J88:L88"/>
    <mergeCell ref="M88:O88"/>
    <mergeCell ref="P88:R88"/>
  </mergeCells>
  <conditionalFormatting sqref="J34:R34">
    <cfRule type="dataBar" priority="18">
      <dataBar>
        <cfvo type="min" val="0"/>
        <cfvo type="max" val="0"/>
        <color rgb="FF638EC6"/>
      </dataBar>
      <extLst>
        <ext xmlns:x14="http://schemas.microsoft.com/office/spreadsheetml/2009/9/main" uri="{B025F937-C7B1-47D3-B67F-A62EFF666E3E}">
          <x14:id>{25239FF6-E267-40AD-9853-188C27BED31C}</x14:id>
        </ext>
      </extLst>
    </cfRule>
  </conditionalFormatting>
  <conditionalFormatting sqref="J35:R35">
    <cfRule type="dataBar" priority="17">
      <dataBar>
        <cfvo type="min" val="0"/>
        <cfvo type="max" val="0"/>
        <color rgb="FF638EC6"/>
      </dataBar>
      <extLst>
        <ext xmlns:x14="http://schemas.microsoft.com/office/spreadsheetml/2009/9/main" uri="{B025F937-C7B1-47D3-B67F-A62EFF666E3E}">
          <x14:id>{59F37117-7F9A-4A75-894D-E9F854608687}</x14:id>
        </ext>
      </extLst>
    </cfRule>
  </conditionalFormatting>
  <conditionalFormatting sqref="J34:R34">
    <cfRule type="dataBar" priority="19">
      <dataBar>
        <cfvo type="min" val="0"/>
        <cfvo type="max" val="0"/>
        <color rgb="FF638EC6"/>
      </dataBar>
      <extLst>
        <ext xmlns:x14="http://schemas.microsoft.com/office/spreadsheetml/2009/9/main" uri="{B025F937-C7B1-47D3-B67F-A62EFF666E3E}">
          <x14:id>{EAB9362E-CECD-43DC-AE4D-0E146FB08D00}</x14:id>
        </ext>
      </extLst>
    </cfRule>
  </conditionalFormatting>
  <conditionalFormatting sqref="J35:R35">
    <cfRule type="dataBar" priority="20">
      <dataBar>
        <cfvo type="min" val="0"/>
        <cfvo type="max" val="0"/>
        <color rgb="FF638EC6"/>
      </dataBar>
      <extLst>
        <ext xmlns:x14="http://schemas.microsoft.com/office/spreadsheetml/2009/9/main" uri="{B025F937-C7B1-47D3-B67F-A62EFF666E3E}">
          <x14:id>{581862F4-8A14-48FB-87FD-FF218505F36A}</x14:id>
        </ext>
      </extLst>
    </cfRule>
  </conditionalFormatting>
  <conditionalFormatting sqref="J60:R60">
    <cfRule type="dataBar" priority="14">
      <dataBar>
        <cfvo type="min" val="0"/>
        <cfvo type="max" val="0"/>
        <color rgb="FF638EC6"/>
      </dataBar>
      <extLst>
        <ext xmlns:x14="http://schemas.microsoft.com/office/spreadsheetml/2009/9/main" uri="{B025F937-C7B1-47D3-B67F-A62EFF666E3E}">
          <x14:id>{8AD1F6F9-7935-4938-94EA-F246F53F074E}</x14:id>
        </ext>
      </extLst>
    </cfRule>
  </conditionalFormatting>
  <conditionalFormatting sqref="J60:R60">
    <cfRule type="dataBar" priority="15">
      <dataBar>
        <cfvo type="min" val="0"/>
        <cfvo type="max" val="0"/>
        <color rgb="FF638EC6"/>
      </dataBar>
      <extLst>
        <ext xmlns:x14="http://schemas.microsoft.com/office/spreadsheetml/2009/9/main" uri="{B025F937-C7B1-47D3-B67F-A62EFF666E3E}">
          <x14:id>{F801F9D0-95CC-40F4-8946-5FD7C3F27870}</x14:id>
        </ext>
      </extLst>
    </cfRule>
  </conditionalFormatting>
  <conditionalFormatting sqref="J86:R86">
    <cfRule type="dataBar" priority="10">
      <dataBar>
        <cfvo type="min" val="0"/>
        <cfvo type="max" val="0"/>
        <color rgb="FF638EC6"/>
      </dataBar>
      <extLst>
        <ext xmlns:x14="http://schemas.microsoft.com/office/spreadsheetml/2009/9/main" uri="{B025F937-C7B1-47D3-B67F-A62EFF666E3E}">
          <x14:id>{6B0AF872-9417-4BE1-9247-C7E9E3255093}</x14:id>
        </ext>
      </extLst>
    </cfRule>
  </conditionalFormatting>
  <conditionalFormatting sqref="P87:R87">
    <cfRule type="dataBar" priority="9">
      <dataBar>
        <cfvo type="min" val="0"/>
        <cfvo type="max" val="0"/>
        <color rgb="FF638EC6"/>
      </dataBar>
      <extLst>
        <ext xmlns:x14="http://schemas.microsoft.com/office/spreadsheetml/2009/9/main" uri="{B025F937-C7B1-47D3-B67F-A62EFF666E3E}">
          <x14:id>{5F919579-4989-46CD-8BD2-20596C7CDE72}</x14:id>
        </ext>
      </extLst>
    </cfRule>
  </conditionalFormatting>
  <conditionalFormatting sqref="J86:R86">
    <cfRule type="dataBar" priority="11">
      <dataBar>
        <cfvo type="min" val="0"/>
        <cfvo type="max" val="0"/>
        <color rgb="FF638EC6"/>
      </dataBar>
      <extLst>
        <ext xmlns:x14="http://schemas.microsoft.com/office/spreadsheetml/2009/9/main" uri="{B025F937-C7B1-47D3-B67F-A62EFF666E3E}">
          <x14:id>{21E6F035-5D55-4593-A964-0F65DF1BEC75}</x14:id>
        </ext>
      </extLst>
    </cfRule>
  </conditionalFormatting>
  <conditionalFormatting sqref="P87:R87">
    <cfRule type="dataBar" priority="12">
      <dataBar>
        <cfvo type="min" val="0"/>
        <cfvo type="max" val="0"/>
        <color rgb="FF638EC6"/>
      </dataBar>
      <extLst>
        <ext xmlns:x14="http://schemas.microsoft.com/office/spreadsheetml/2009/9/main" uri="{B025F937-C7B1-47D3-B67F-A62EFF666E3E}">
          <x14:id>{7BE7FA78-E411-41F5-A70B-9E4C8CD56730}</x14:id>
        </ext>
      </extLst>
    </cfRule>
  </conditionalFormatting>
  <conditionalFormatting sqref="J61:R61">
    <cfRule type="dataBar" priority="7">
      <dataBar>
        <cfvo type="min" val="0"/>
        <cfvo type="max" val="0"/>
        <color rgb="FF638EC6"/>
      </dataBar>
      <extLst>
        <ext xmlns:x14="http://schemas.microsoft.com/office/spreadsheetml/2009/9/main" uri="{B025F937-C7B1-47D3-B67F-A62EFF666E3E}">
          <x14:id>{34C9D1E0-6015-488F-A503-E6757125AEC1}</x14:id>
        </ext>
      </extLst>
    </cfRule>
  </conditionalFormatting>
  <conditionalFormatting sqref="J61:R61">
    <cfRule type="dataBar" priority="8">
      <dataBar>
        <cfvo type="min" val="0"/>
        <cfvo type="max" val="0"/>
        <color rgb="FF638EC6"/>
      </dataBar>
      <extLst>
        <ext xmlns:x14="http://schemas.microsoft.com/office/spreadsheetml/2009/9/main" uri="{B025F937-C7B1-47D3-B67F-A62EFF666E3E}">
          <x14:id>{9DAEB83D-64B1-4831-8705-BBA1E111F222}</x14:id>
        </ext>
      </extLst>
    </cfRule>
  </conditionalFormatting>
  <conditionalFormatting sqref="J87:L87">
    <cfRule type="dataBar" priority="5">
      <dataBar>
        <cfvo type="min" val="0"/>
        <cfvo type="max" val="0"/>
        <color rgb="FF638EC6"/>
      </dataBar>
      <extLst>
        <ext xmlns:x14="http://schemas.microsoft.com/office/spreadsheetml/2009/9/main" uri="{B025F937-C7B1-47D3-B67F-A62EFF666E3E}">
          <x14:id>{122B5FA0-52A5-4143-8173-E1F9ADBC095B}</x14:id>
        </ext>
      </extLst>
    </cfRule>
  </conditionalFormatting>
  <conditionalFormatting sqref="J87:L87">
    <cfRule type="dataBar" priority="6">
      <dataBar>
        <cfvo type="min" val="0"/>
        <cfvo type="max" val="0"/>
        <color rgb="FF638EC6"/>
      </dataBar>
      <extLst>
        <ext xmlns:x14="http://schemas.microsoft.com/office/spreadsheetml/2009/9/main" uri="{B025F937-C7B1-47D3-B67F-A62EFF666E3E}">
          <x14:id>{0CE139EE-00BE-4350-9497-26660008C009}</x14:id>
        </ext>
      </extLst>
    </cfRule>
  </conditionalFormatting>
  <conditionalFormatting sqref="M87:O87">
    <cfRule type="dataBar" priority="3">
      <dataBar>
        <cfvo type="min" val="0"/>
        <cfvo type="max" val="0"/>
        <color rgb="FF638EC6"/>
      </dataBar>
      <extLst>
        <ext xmlns:x14="http://schemas.microsoft.com/office/spreadsheetml/2009/9/main" uri="{B025F937-C7B1-47D3-B67F-A62EFF666E3E}">
          <x14:id>{EF5E229B-258A-4691-96C4-C46D88F492F1}</x14:id>
        </ext>
      </extLst>
    </cfRule>
  </conditionalFormatting>
  <conditionalFormatting sqref="M87:O87">
    <cfRule type="dataBar" priority="4">
      <dataBar>
        <cfvo type="min" val="0"/>
        <cfvo type="max" val="0"/>
        <color rgb="FF638EC6"/>
      </dataBar>
      <extLst>
        <ext xmlns:x14="http://schemas.microsoft.com/office/spreadsheetml/2009/9/main" uri="{B025F937-C7B1-47D3-B67F-A62EFF666E3E}">
          <x14:id>{8460FE18-09EC-4EA9-9BB6-4818BC0F40F0}</x14:id>
        </ext>
      </extLst>
    </cfRule>
  </conditionalFormatting>
  <conditionalFormatting sqref="J87:R87">
    <cfRule type="dataBar" priority="2">
      <dataBar>
        <cfvo type="min" val="0"/>
        <cfvo type="max" val="0"/>
        <color rgb="FF638EC6"/>
      </dataBar>
      <extLst>
        <ext xmlns:x14="http://schemas.microsoft.com/office/spreadsheetml/2009/9/main" uri="{B025F937-C7B1-47D3-B67F-A62EFF666E3E}">
          <x14:id>{0BFF927D-2919-458E-AF1D-E8DE36B0023F}</x14:id>
        </ext>
      </extLst>
    </cfRule>
  </conditionalFormatting>
  <conditionalFormatting sqref="P34:R34 P60:R60 P86:R86">
    <cfRule type="dataBar" priority="1">
      <dataBar>
        <cfvo type="min" val="0"/>
        <cfvo type="max" val="0"/>
        <color rgb="FF638EC6"/>
      </dataBar>
      <extLst>
        <ext xmlns:x14="http://schemas.microsoft.com/office/spreadsheetml/2009/9/main" uri="{B025F937-C7B1-47D3-B67F-A62EFF666E3E}">
          <x14:id>{E913AABD-8EC6-47AB-89DC-FACE591DCEBA}</x14:id>
        </ext>
      </extLst>
    </cfRule>
  </conditionalFormatting>
  <pageMargins left="0.511811024" right="0.511811024" top="0.78740157499999996" bottom="0.78740157499999996" header="0.31496062000000002" footer="0.31496062000000002"/>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dataBar" id="{25239FF6-E267-40AD-9853-188C27BED31C}">
            <x14:dataBar minLength="0" maxLength="100" border="1" negativeBarBorderColorSameAsPositive="0">
              <x14:cfvo type="autoMin"/>
              <x14:cfvo type="autoMax"/>
              <x14:borderColor rgb="FF638EC6"/>
              <x14:negativeFillColor rgb="FFFF0000"/>
              <x14:negativeBorderColor rgb="FFFF0000"/>
              <x14:axisColor rgb="FF000000"/>
            </x14:dataBar>
          </x14:cfRule>
          <xm:sqref>J34:R34</xm:sqref>
        </x14:conditionalFormatting>
        <x14:conditionalFormatting xmlns:xm="http://schemas.microsoft.com/office/excel/2006/main">
          <x14:cfRule type="dataBar" id="{59F37117-7F9A-4A75-894D-E9F854608687}">
            <x14:dataBar minLength="0" maxLength="100" border="1" negativeBarBorderColorSameAsPositive="0">
              <x14:cfvo type="autoMin"/>
              <x14:cfvo type="autoMax"/>
              <x14:borderColor rgb="FF638EC6"/>
              <x14:negativeFillColor rgb="FFFF0000"/>
              <x14:negativeBorderColor rgb="FFFF0000"/>
              <x14:axisColor rgb="FF000000"/>
            </x14:dataBar>
          </x14:cfRule>
          <xm:sqref>J35:R35</xm:sqref>
        </x14:conditionalFormatting>
        <x14:conditionalFormatting xmlns:xm="http://schemas.microsoft.com/office/excel/2006/main">
          <x14:cfRule type="dataBar" id="{EAB9362E-CECD-43DC-AE4D-0E146FB08D00}">
            <x14:dataBar minLength="0" maxLength="100" border="1" negativeBarBorderColorSameAsPositive="0">
              <x14:cfvo type="autoMin"/>
              <x14:cfvo type="autoMax"/>
              <x14:borderColor rgb="FF638EC6"/>
              <x14:negativeFillColor rgb="FFFF0000"/>
              <x14:negativeBorderColor rgb="FFFF0000"/>
              <x14:axisColor rgb="FF000000"/>
            </x14:dataBar>
          </x14:cfRule>
          <xm:sqref>J34:R34</xm:sqref>
        </x14:conditionalFormatting>
        <x14:conditionalFormatting xmlns:xm="http://schemas.microsoft.com/office/excel/2006/main">
          <x14:cfRule type="dataBar" id="{581862F4-8A14-48FB-87FD-FF218505F36A}">
            <x14:dataBar minLength="0" maxLength="100" border="1" negativeBarBorderColorSameAsPositive="0">
              <x14:cfvo type="autoMin"/>
              <x14:cfvo type="autoMax"/>
              <x14:borderColor rgb="FF638EC6"/>
              <x14:negativeFillColor rgb="FFFF0000"/>
              <x14:negativeBorderColor rgb="FFFF0000"/>
              <x14:axisColor rgb="FF000000"/>
            </x14:dataBar>
          </x14:cfRule>
          <xm:sqref>J35:R35</xm:sqref>
        </x14:conditionalFormatting>
        <x14:conditionalFormatting xmlns:xm="http://schemas.microsoft.com/office/excel/2006/main">
          <x14:cfRule type="dataBar" id="{8AD1F6F9-7935-4938-94EA-F246F53F074E}">
            <x14:dataBar minLength="0" maxLength="100" border="1" negativeBarBorderColorSameAsPositive="0">
              <x14:cfvo type="autoMin"/>
              <x14:cfvo type="autoMax"/>
              <x14:borderColor rgb="FF638EC6"/>
              <x14:negativeFillColor rgb="FFFF0000"/>
              <x14:negativeBorderColor rgb="FFFF0000"/>
              <x14:axisColor rgb="FF000000"/>
            </x14:dataBar>
          </x14:cfRule>
          <xm:sqref>J60:R60</xm:sqref>
        </x14:conditionalFormatting>
        <x14:conditionalFormatting xmlns:xm="http://schemas.microsoft.com/office/excel/2006/main">
          <x14:cfRule type="dataBar" id="{F801F9D0-95CC-40F4-8946-5FD7C3F27870}">
            <x14:dataBar minLength="0" maxLength="100" border="1" negativeBarBorderColorSameAsPositive="0">
              <x14:cfvo type="autoMin"/>
              <x14:cfvo type="autoMax"/>
              <x14:borderColor rgb="FF638EC6"/>
              <x14:negativeFillColor rgb="FFFF0000"/>
              <x14:negativeBorderColor rgb="FFFF0000"/>
              <x14:axisColor rgb="FF000000"/>
            </x14:dataBar>
          </x14:cfRule>
          <xm:sqref>J60:R60</xm:sqref>
        </x14:conditionalFormatting>
        <x14:conditionalFormatting xmlns:xm="http://schemas.microsoft.com/office/excel/2006/main">
          <x14:cfRule type="dataBar" id="{6B0AF872-9417-4BE1-9247-C7E9E3255093}">
            <x14:dataBar minLength="0" maxLength="100" border="1" negativeBarBorderColorSameAsPositive="0">
              <x14:cfvo type="autoMin"/>
              <x14:cfvo type="autoMax"/>
              <x14:borderColor rgb="FF638EC6"/>
              <x14:negativeFillColor rgb="FFFF0000"/>
              <x14:negativeBorderColor rgb="FFFF0000"/>
              <x14:axisColor rgb="FF000000"/>
            </x14:dataBar>
          </x14:cfRule>
          <xm:sqref>J86:R86</xm:sqref>
        </x14:conditionalFormatting>
        <x14:conditionalFormatting xmlns:xm="http://schemas.microsoft.com/office/excel/2006/main">
          <x14:cfRule type="dataBar" id="{5F919579-4989-46CD-8BD2-20596C7CDE72}">
            <x14:dataBar minLength="0" maxLength="100" border="1" negativeBarBorderColorSameAsPositive="0">
              <x14:cfvo type="autoMin"/>
              <x14:cfvo type="autoMax"/>
              <x14:borderColor rgb="FF638EC6"/>
              <x14:negativeFillColor rgb="FFFF0000"/>
              <x14:negativeBorderColor rgb="FFFF0000"/>
              <x14:axisColor rgb="FF000000"/>
            </x14:dataBar>
          </x14:cfRule>
          <xm:sqref>P87:R87</xm:sqref>
        </x14:conditionalFormatting>
        <x14:conditionalFormatting xmlns:xm="http://schemas.microsoft.com/office/excel/2006/main">
          <x14:cfRule type="dataBar" id="{21E6F035-5D55-4593-A964-0F65DF1BEC75}">
            <x14:dataBar minLength="0" maxLength="100" border="1" negativeBarBorderColorSameAsPositive="0">
              <x14:cfvo type="autoMin"/>
              <x14:cfvo type="autoMax"/>
              <x14:borderColor rgb="FF638EC6"/>
              <x14:negativeFillColor rgb="FFFF0000"/>
              <x14:negativeBorderColor rgb="FFFF0000"/>
              <x14:axisColor rgb="FF000000"/>
            </x14:dataBar>
          </x14:cfRule>
          <xm:sqref>J86:R86</xm:sqref>
        </x14:conditionalFormatting>
        <x14:conditionalFormatting xmlns:xm="http://schemas.microsoft.com/office/excel/2006/main">
          <x14:cfRule type="dataBar" id="{7BE7FA78-E411-41F5-A70B-9E4C8CD56730}">
            <x14:dataBar minLength="0" maxLength="100" border="1" negativeBarBorderColorSameAsPositive="0">
              <x14:cfvo type="autoMin"/>
              <x14:cfvo type="autoMax"/>
              <x14:borderColor rgb="FF638EC6"/>
              <x14:negativeFillColor rgb="FFFF0000"/>
              <x14:negativeBorderColor rgb="FFFF0000"/>
              <x14:axisColor rgb="FF000000"/>
            </x14:dataBar>
          </x14:cfRule>
          <xm:sqref>P87:R87</xm:sqref>
        </x14:conditionalFormatting>
        <x14:conditionalFormatting xmlns:xm="http://schemas.microsoft.com/office/excel/2006/main">
          <x14:cfRule type="dataBar" id="{34C9D1E0-6015-488F-A503-E6757125AEC1}">
            <x14:dataBar minLength="0" maxLength="100" border="1" negativeBarBorderColorSameAsPositive="0">
              <x14:cfvo type="autoMin"/>
              <x14:cfvo type="autoMax"/>
              <x14:borderColor rgb="FF638EC6"/>
              <x14:negativeFillColor rgb="FFFF0000"/>
              <x14:negativeBorderColor rgb="FFFF0000"/>
              <x14:axisColor rgb="FF000000"/>
            </x14:dataBar>
          </x14:cfRule>
          <xm:sqref>J61:R61</xm:sqref>
        </x14:conditionalFormatting>
        <x14:conditionalFormatting xmlns:xm="http://schemas.microsoft.com/office/excel/2006/main">
          <x14:cfRule type="dataBar" id="{9DAEB83D-64B1-4831-8705-BBA1E111F222}">
            <x14:dataBar minLength="0" maxLength="100" border="1" negativeBarBorderColorSameAsPositive="0">
              <x14:cfvo type="autoMin"/>
              <x14:cfvo type="autoMax"/>
              <x14:borderColor rgb="FF638EC6"/>
              <x14:negativeFillColor rgb="FFFF0000"/>
              <x14:negativeBorderColor rgb="FFFF0000"/>
              <x14:axisColor rgb="FF000000"/>
            </x14:dataBar>
          </x14:cfRule>
          <xm:sqref>J61:R61</xm:sqref>
        </x14:conditionalFormatting>
        <x14:conditionalFormatting xmlns:xm="http://schemas.microsoft.com/office/excel/2006/main">
          <x14:cfRule type="dataBar" id="{122B5FA0-52A5-4143-8173-E1F9ADBC095B}">
            <x14:dataBar minLength="0" maxLength="100" border="1" negativeBarBorderColorSameAsPositive="0">
              <x14:cfvo type="autoMin"/>
              <x14:cfvo type="autoMax"/>
              <x14:borderColor rgb="FF638EC6"/>
              <x14:negativeFillColor rgb="FFFF0000"/>
              <x14:negativeBorderColor rgb="FFFF0000"/>
              <x14:axisColor rgb="FF000000"/>
            </x14:dataBar>
          </x14:cfRule>
          <xm:sqref>J87:L87</xm:sqref>
        </x14:conditionalFormatting>
        <x14:conditionalFormatting xmlns:xm="http://schemas.microsoft.com/office/excel/2006/main">
          <x14:cfRule type="dataBar" id="{0CE139EE-00BE-4350-9497-26660008C009}">
            <x14:dataBar minLength="0" maxLength="100" border="1" negativeBarBorderColorSameAsPositive="0">
              <x14:cfvo type="autoMin"/>
              <x14:cfvo type="autoMax"/>
              <x14:borderColor rgb="FF638EC6"/>
              <x14:negativeFillColor rgb="FFFF0000"/>
              <x14:negativeBorderColor rgb="FFFF0000"/>
              <x14:axisColor rgb="FF000000"/>
            </x14:dataBar>
          </x14:cfRule>
          <xm:sqref>J87:L87</xm:sqref>
        </x14:conditionalFormatting>
        <x14:conditionalFormatting xmlns:xm="http://schemas.microsoft.com/office/excel/2006/main">
          <x14:cfRule type="dataBar" id="{EF5E229B-258A-4691-96C4-C46D88F492F1}">
            <x14:dataBar minLength="0" maxLength="100" border="1" negativeBarBorderColorSameAsPositive="0">
              <x14:cfvo type="autoMin"/>
              <x14:cfvo type="autoMax"/>
              <x14:borderColor rgb="FF638EC6"/>
              <x14:negativeFillColor rgb="FFFF0000"/>
              <x14:negativeBorderColor rgb="FFFF0000"/>
              <x14:axisColor rgb="FF000000"/>
            </x14:dataBar>
          </x14:cfRule>
          <xm:sqref>M87:O87</xm:sqref>
        </x14:conditionalFormatting>
        <x14:conditionalFormatting xmlns:xm="http://schemas.microsoft.com/office/excel/2006/main">
          <x14:cfRule type="dataBar" id="{8460FE18-09EC-4EA9-9BB6-4818BC0F40F0}">
            <x14:dataBar minLength="0" maxLength="100" border="1" negativeBarBorderColorSameAsPositive="0">
              <x14:cfvo type="autoMin"/>
              <x14:cfvo type="autoMax"/>
              <x14:borderColor rgb="FF638EC6"/>
              <x14:negativeFillColor rgb="FFFF0000"/>
              <x14:negativeBorderColor rgb="FFFF0000"/>
              <x14:axisColor rgb="FF000000"/>
            </x14:dataBar>
          </x14:cfRule>
          <xm:sqref>M87:O87</xm:sqref>
        </x14:conditionalFormatting>
        <x14:conditionalFormatting xmlns:xm="http://schemas.microsoft.com/office/excel/2006/main">
          <x14:cfRule type="dataBar" id="{0BFF927D-2919-458E-AF1D-E8DE36B0023F}">
            <x14:dataBar minLength="0" maxLength="100" border="1" negativeBarBorderColorSameAsPositive="0">
              <x14:cfvo type="autoMin"/>
              <x14:cfvo type="autoMax"/>
              <x14:borderColor rgb="FF638EC6"/>
              <x14:negativeFillColor rgb="FFFF0000"/>
              <x14:negativeBorderColor rgb="FFFF0000"/>
              <x14:axisColor rgb="FF000000"/>
            </x14:dataBar>
          </x14:cfRule>
          <xm:sqref>J87:R87</xm:sqref>
        </x14:conditionalFormatting>
        <x14:conditionalFormatting xmlns:xm="http://schemas.microsoft.com/office/excel/2006/main">
          <x14:cfRule type="dataBar" id="{E913AABD-8EC6-47AB-89DC-FACE591DCEBA}">
            <x14:dataBar minLength="0" maxLength="100" border="1" negativeBarBorderColorSameAsPositive="0">
              <x14:cfvo type="autoMin"/>
              <x14:cfvo type="autoMax"/>
              <x14:borderColor rgb="FF638EC6"/>
              <x14:negativeFillColor rgb="FFFF0000"/>
              <x14:negativeBorderColor rgb="FFFF0000"/>
              <x14:axisColor rgb="FF000000"/>
            </x14:dataBar>
          </x14:cfRule>
          <xm:sqref>P34:R34 P60:R60 P86:R86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Planilha3"/>
  <dimension ref="A1:U73"/>
  <sheetViews>
    <sheetView showGridLines="0" view="pageBreakPreview" zoomScaleSheetLayoutView="100" workbookViewId="0">
      <selection sqref="A1:U1"/>
    </sheetView>
  </sheetViews>
  <sheetFormatPr defaultRowHeight="15"/>
  <cols>
    <col min="1" max="7" width="7.7109375" style="1" customWidth="1"/>
    <col min="8" max="8" width="13.28515625" style="1" customWidth="1"/>
    <col min="9" max="14" width="7.7109375" style="1" customWidth="1"/>
    <col min="15" max="16" width="8.7109375" style="1" customWidth="1"/>
    <col min="17" max="17" width="7.7109375" style="1" customWidth="1"/>
    <col min="18" max="18" width="6.7109375" style="1" customWidth="1"/>
    <col min="19" max="21" width="7.7109375" style="1" customWidth="1"/>
    <col min="22" max="16384" width="9.140625" style="1"/>
  </cols>
  <sheetData>
    <row r="1" spans="1:21" ht="30" customHeight="1">
      <c r="A1" s="233" t="s">
        <v>359</v>
      </c>
      <c r="B1" s="234"/>
      <c r="C1" s="234"/>
      <c r="D1" s="234"/>
      <c r="E1" s="234"/>
      <c r="F1" s="234"/>
      <c r="G1" s="234"/>
      <c r="H1" s="234"/>
      <c r="I1" s="234"/>
      <c r="J1" s="234"/>
      <c r="K1" s="234"/>
      <c r="L1" s="234"/>
      <c r="M1" s="234"/>
      <c r="N1" s="234"/>
      <c r="O1" s="234"/>
      <c r="P1" s="234"/>
      <c r="Q1" s="234"/>
      <c r="R1" s="234"/>
      <c r="S1" s="234"/>
      <c r="T1" s="234"/>
      <c r="U1" s="235"/>
    </row>
    <row r="2" spans="1:21" ht="30" customHeight="1" thickBot="1">
      <c r="A2" s="289" t="s">
        <v>360</v>
      </c>
      <c r="B2" s="290"/>
      <c r="C2" s="290"/>
      <c r="D2" s="290"/>
      <c r="E2" s="290"/>
      <c r="F2" s="290"/>
      <c r="G2" s="290"/>
      <c r="H2" s="290"/>
      <c r="I2" s="290"/>
      <c r="J2" s="290"/>
      <c r="K2" s="290"/>
      <c r="L2" s="290"/>
      <c r="M2" s="290"/>
      <c r="N2" s="290"/>
      <c r="O2" s="290"/>
      <c r="P2" s="290"/>
      <c r="Q2" s="290"/>
      <c r="R2" s="290"/>
      <c r="S2" s="290"/>
      <c r="T2" s="290"/>
      <c r="U2" s="291"/>
    </row>
    <row r="3" spans="1:21" ht="5.25" customHeight="1" thickBot="1">
      <c r="A3" s="143"/>
      <c r="B3" s="144"/>
      <c r="C3" s="144"/>
      <c r="D3" s="144"/>
      <c r="E3" s="144"/>
      <c r="F3" s="144"/>
      <c r="G3" s="144"/>
      <c r="H3" s="144"/>
      <c r="I3" s="144"/>
      <c r="J3" s="144"/>
      <c r="K3" s="144"/>
      <c r="L3" s="144"/>
      <c r="M3" s="144"/>
      <c r="N3" s="144"/>
      <c r="O3" s="144"/>
      <c r="P3" s="144"/>
      <c r="Q3" s="144"/>
      <c r="R3" s="144"/>
      <c r="S3" s="144"/>
      <c r="T3" s="144"/>
      <c r="U3" s="145"/>
    </row>
    <row r="4" spans="1:21" ht="15" customHeight="1">
      <c r="A4" s="146"/>
      <c r="B4" s="149"/>
      <c r="C4" s="149"/>
      <c r="D4" s="149"/>
      <c r="E4" s="149"/>
      <c r="F4" s="149"/>
      <c r="G4" s="149"/>
      <c r="H4" s="149"/>
      <c r="I4" s="149"/>
      <c r="J4" s="149"/>
      <c r="K4" s="149"/>
      <c r="L4" s="149"/>
      <c r="M4" s="149"/>
      <c r="N4" s="149"/>
      <c r="O4" s="149"/>
      <c r="P4" s="149"/>
      <c r="Q4" s="149"/>
      <c r="R4" s="149"/>
      <c r="S4" s="150"/>
      <c r="T4" s="150"/>
      <c r="U4" s="151"/>
    </row>
    <row r="5" spans="1:21" ht="15" customHeight="1">
      <c r="A5" s="147"/>
      <c r="B5" s="156" t="s">
        <v>1</v>
      </c>
      <c r="C5" s="156"/>
      <c r="D5" s="156"/>
      <c r="E5" s="156"/>
      <c r="F5" s="156"/>
      <c r="G5" s="156"/>
      <c r="H5" s="156"/>
      <c r="I5" s="156"/>
      <c r="J5" s="156"/>
      <c r="K5" s="156"/>
      <c r="L5" s="156"/>
      <c r="M5" s="156"/>
      <c r="N5" s="156"/>
      <c r="O5" s="157" t="s">
        <v>2</v>
      </c>
      <c r="P5" s="157"/>
      <c r="Q5" s="157"/>
      <c r="R5" s="157"/>
      <c r="S5" s="152"/>
      <c r="T5" s="152"/>
      <c r="U5" s="153"/>
    </row>
    <row r="6" spans="1:21" ht="15" customHeight="1">
      <c r="A6" s="147"/>
      <c r="B6" s="156" t="s">
        <v>3</v>
      </c>
      <c r="C6" s="156"/>
      <c r="D6" s="156"/>
      <c r="E6" s="156"/>
      <c r="F6" s="156"/>
      <c r="G6" s="156"/>
      <c r="H6" s="156"/>
      <c r="I6" s="156"/>
      <c r="J6" s="156"/>
      <c r="K6" s="156"/>
      <c r="L6" s="156"/>
      <c r="M6" s="156"/>
      <c r="N6" s="156"/>
      <c r="O6" s="157" t="s">
        <v>5</v>
      </c>
      <c r="P6" s="157"/>
      <c r="Q6" s="157"/>
      <c r="R6" s="157"/>
      <c r="S6" s="152"/>
      <c r="T6" s="152"/>
      <c r="U6" s="153"/>
    </row>
    <row r="7" spans="1:21" ht="15" customHeight="1">
      <c r="A7" s="147"/>
      <c r="B7" s="156" t="s">
        <v>4</v>
      </c>
      <c r="C7" s="156"/>
      <c r="D7" s="156"/>
      <c r="E7" s="156"/>
      <c r="F7" s="156"/>
      <c r="G7" s="156"/>
      <c r="H7" s="156"/>
      <c r="I7" s="156"/>
      <c r="J7" s="156"/>
      <c r="K7" s="156"/>
      <c r="L7" s="156"/>
      <c r="M7" s="156"/>
      <c r="N7" s="156"/>
      <c r="O7" s="157" t="s">
        <v>6</v>
      </c>
      <c r="P7" s="157"/>
      <c r="Q7" s="157"/>
      <c r="R7" s="157"/>
      <c r="S7" s="152"/>
      <c r="T7" s="152"/>
      <c r="U7" s="153"/>
    </row>
    <row r="8" spans="1:21" ht="15" customHeight="1">
      <c r="A8" s="147"/>
      <c r="B8" s="171" t="s">
        <v>408</v>
      </c>
      <c r="C8" s="171"/>
      <c r="D8" s="239">
        <f>Planilha!D8</f>
        <v>1</v>
      </c>
      <c r="E8" s="171"/>
      <c r="F8" s="171"/>
      <c r="G8" s="171"/>
      <c r="H8" s="171"/>
      <c r="I8" s="171"/>
      <c r="J8" s="171"/>
      <c r="K8" s="171"/>
      <c r="L8" s="171"/>
      <c r="M8" s="171"/>
      <c r="N8" s="171"/>
      <c r="O8" s="157" t="s">
        <v>7</v>
      </c>
      <c r="P8" s="157"/>
      <c r="Q8" s="157"/>
      <c r="R8" s="157"/>
      <c r="S8" s="152"/>
      <c r="T8" s="152"/>
      <c r="U8" s="153"/>
    </row>
    <row r="9" spans="1:21" ht="15" customHeight="1">
      <c r="A9" s="147"/>
      <c r="B9" s="171" t="s">
        <v>406</v>
      </c>
      <c r="C9" s="171"/>
      <c r="D9" s="171" t="str">
        <f>Planilha!D9</f>
        <v>Empresa</v>
      </c>
      <c r="E9" s="171"/>
      <c r="F9" s="171"/>
      <c r="G9" s="171"/>
      <c r="H9" s="171"/>
      <c r="I9" s="171"/>
      <c r="J9" s="171"/>
      <c r="K9" s="171"/>
      <c r="L9" s="171"/>
      <c r="M9" s="171"/>
      <c r="N9" s="171"/>
      <c r="O9" s="157"/>
      <c r="P9" s="157"/>
      <c r="Q9" s="157"/>
      <c r="R9" s="157"/>
      <c r="S9" s="152"/>
      <c r="T9" s="152"/>
      <c r="U9" s="153"/>
    </row>
    <row r="10" spans="1:21" ht="15" customHeight="1">
      <c r="A10" s="147"/>
      <c r="B10" s="43" t="s">
        <v>407</v>
      </c>
      <c r="C10" s="240" t="str">
        <f>Planilha!C10</f>
        <v>Cnpj</v>
      </c>
      <c r="D10" s="240"/>
      <c r="E10" s="240"/>
      <c r="F10" s="240"/>
      <c r="G10" s="240"/>
      <c r="H10" s="240"/>
      <c r="I10" s="240"/>
      <c r="J10" s="240"/>
      <c r="K10" s="240"/>
      <c r="L10" s="240"/>
      <c r="M10" s="240"/>
      <c r="N10" s="240"/>
      <c r="O10" s="240"/>
      <c r="P10" s="240"/>
      <c r="Q10" s="240"/>
      <c r="R10" s="240"/>
      <c r="S10" s="152"/>
      <c r="T10" s="152"/>
      <c r="U10" s="153"/>
    </row>
    <row r="11" spans="1:21" ht="15" customHeight="1" thickBot="1">
      <c r="A11" s="148"/>
      <c r="B11" s="158"/>
      <c r="C11" s="158"/>
      <c r="D11" s="158"/>
      <c r="E11" s="158"/>
      <c r="F11" s="158"/>
      <c r="G11" s="158"/>
      <c r="H11" s="158"/>
      <c r="I11" s="158"/>
      <c r="J11" s="158"/>
      <c r="K11" s="158"/>
      <c r="L11" s="158"/>
      <c r="M11" s="158"/>
      <c r="N11" s="158"/>
      <c r="O11" s="158"/>
      <c r="P11" s="158"/>
      <c r="Q11" s="158"/>
      <c r="R11" s="158"/>
      <c r="S11" s="154"/>
      <c r="T11" s="154"/>
      <c r="U11" s="155"/>
    </row>
    <row r="12" spans="1:21" ht="5.25" customHeight="1" thickBot="1">
      <c r="A12" s="143"/>
      <c r="B12" s="144"/>
      <c r="C12" s="144"/>
      <c r="D12" s="144"/>
      <c r="E12" s="144"/>
      <c r="F12" s="144"/>
      <c r="G12" s="144"/>
      <c r="H12" s="144"/>
      <c r="I12" s="144"/>
      <c r="J12" s="144"/>
      <c r="K12" s="144"/>
      <c r="L12" s="144"/>
      <c r="M12" s="144"/>
      <c r="N12" s="144"/>
      <c r="O12" s="144"/>
      <c r="P12" s="144"/>
      <c r="Q12" s="144"/>
      <c r="R12" s="144"/>
      <c r="S12" s="144"/>
      <c r="T12" s="144"/>
      <c r="U12" s="145"/>
    </row>
    <row r="13" spans="1:21" ht="16.5">
      <c r="A13" s="261"/>
      <c r="B13" s="262"/>
      <c r="C13" s="262"/>
      <c r="D13" s="262"/>
      <c r="E13" s="262"/>
      <c r="F13" s="286"/>
      <c r="G13" s="287" t="s">
        <v>361</v>
      </c>
      <c r="H13" s="287"/>
      <c r="I13" s="287"/>
      <c r="J13" s="287"/>
      <c r="K13" s="287"/>
      <c r="L13" s="287"/>
      <c r="M13" s="287"/>
      <c r="N13" s="287"/>
      <c r="O13" s="287"/>
      <c r="P13" s="287"/>
      <c r="Q13" s="288"/>
      <c r="R13" s="262"/>
      <c r="S13" s="262"/>
      <c r="T13" s="262"/>
      <c r="U13" s="263"/>
    </row>
    <row r="14" spans="1:21" ht="5.25" customHeight="1">
      <c r="A14" s="264"/>
      <c r="B14" s="265"/>
      <c r="C14" s="265"/>
      <c r="D14" s="265"/>
      <c r="E14" s="265"/>
      <c r="F14" s="265"/>
      <c r="G14" s="265"/>
      <c r="H14" s="265"/>
      <c r="I14" s="265"/>
      <c r="J14" s="265"/>
      <c r="K14" s="265"/>
      <c r="L14" s="265"/>
      <c r="M14" s="265"/>
      <c r="N14" s="265"/>
      <c r="O14" s="265"/>
      <c r="P14" s="265"/>
      <c r="Q14" s="265"/>
      <c r="R14" s="265"/>
      <c r="S14" s="265"/>
      <c r="T14" s="265"/>
      <c r="U14" s="266"/>
    </row>
    <row r="15" spans="1:21" ht="15.75">
      <c r="A15" s="22"/>
      <c r="B15" s="23"/>
      <c r="C15" s="23"/>
      <c r="D15" s="23"/>
      <c r="G15" s="24" t="s">
        <v>362</v>
      </c>
      <c r="H15" s="281" t="s">
        <v>363</v>
      </c>
      <c r="I15" s="281"/>
      <c r="J15" s="281"/>
      <c r="K15" s="281"/>
      <c r="L15" s="281"/>
      <c r="M15" s="24">
        <v>-1</v>
      </c>
      <c r="N15" s="25"/>
      <c r="Q15" s="26"/>
      <c r="R15" s="26"/>
      <c r="S15" s="26"/>
      <c r="T15" s="26"/>
      <c r="U15" s="27"/>
    </row>
    <row r="16" spans="1:21" ht="15.75">
      <c r="A16" s="28"/>
      <c r="C16" s="23"/>
      <c r="D16" s="23"/>
      <c r="G16" s="23"/>
      <c r="H16" s="282" t="s">
        <v>364</v>
      </c>
      <c r="I16" s="282"/>
      <c r="J16" s="282"/>
      <c r="K16" s="282"/>
      <c r="L16" s="282"/>
      <c r="M16" s="29"/>
      <c r="N16" s="29"/>
      <c r="O16" s="29"/>
      <c r="P16" s="29"/>
      <c r="Q16" s="23"/>
      <c r="R16" s="23"/>
      <c r="S16" s="23"/>
      <c r="T16" s="23"/>
      <c r="U16" s="30"/>
    </row>
    <row r="17" spans="1:21" ht="5.25" customHeight="1">
      <c r="A17" s="283"/>
      <c r="B17" s="284"/>
      <c r="C17" s="284"/>
      <c r="D17" s="284"/>
      <c r="E17" s="284"/>
      <c r="F17" s="284"/>
      <c r="G17" s="284"/>
      <c r="H17" s="284"/>
      <c r="I17" s="284"/>
      <c r="J17" s="284"/>
      <c r="K17" s="284"/>
      <c r="L17" s="284"/>
      <c r="M17" s="284"/>
      <c r="N17" s="284"/>
      <c r="O17" s="284"/>
      <c r="P17" s="284"/>
      <c r="Q17" s="284"/>
      <c r="R17" s="284"/>
      <c r="S17" s="284"/>
      <c r="T17" s="284"/>
      <c r="U17" s="285"/>
    </row>
    <row r="18" spans="1:21" ht="15.75">
      <c r="A18" s="28"/>
      <c r="G18" s="31" t="s">
        <v>365</v>
      </c>
      <c r="H18" s="279" t="s">
        <v>366</v>
      </c>
      <c r="I18" s="279"/>
      <c r="J18" s="279"/>
      <c r="K18" s="279"/>
      <c r="L18" s="279"/>
      <c r="M18" s="279"/>
      <c r="N18" s="279"/>
      <c r="O18" s="279"/>
      <c r="P18" s="279"/>
      <c r="Q18" s="279"/>
      <c r="R18" s="279"/>
      <c r="S18" s="279"/>
      <c r="T18" s="279"/>
      <c r="U18" s="280"/>
    </row>
    <row r="19" spans="1:21">
      <c r="A19" s="22"/>
      <c r="G19" s="31" t="s">
        <v>367</v>
      </c>
      <c r="H19" s="279" t="s">
        <v>368</v>
      </c>
      <c r="I19" s="279"/>
      <c r="J19" s="279"/>
      <c r="K19" s="279"/>
      <c r="L19" s="279"/>
      <c r="M19" s="279"/>
      <c r="N19" s="279"/>
      <c r="O19" s="279"/>
      <c r="P19" s="279"/>
      <c r="Q19" s="279"/>
      <c r="R19" s="279"/>
      <c r="S19" s="279"/>
      <c r="T19" s="279"/>
      <c r="U19" s="280"/>
    </row>
    <row r="20" spans="1:21">
      <c r="A20" s="22"/>
      <c r="G20" s="31" t="s">
        <v>369</v>
      </c>
      <c r="H20" s="279" t="s">
        <v>370</v>
      </c>
      <c r="I20" s="279"/>
      <c r="J20" s="279"/>
      <c r="K20" s="279"/>
      <c r="L20" s="279"/>
      <c r="M20" s="279"/>
      <c r="N20" s="279"/>
      <c r="O20" s="279"/>
      <c r="P20" s="279"/>
      <c r="Q20" s="279"/>
      <c r="R20" s="279"/>
      <c r="S20" s="279"/>
      <c r="T20" s="279"/>
      <c r="U20" s="280"/>
    </row>
    <row r="21" spans="1:21" ht="15.75" thickBot="1">
      <c r="A21" s="22"/>
      <c r="G21" s="31" t="s">
        <v>371</v>
      </c>
      <c r="H21" s="279" t="s">
        <v>372</v>
      </c>
      <c r="I21" s="279"/>
      <c r="J21" s="279"/>
      <c r="K21" s="279"/>
      <c r="L21" s="279"/>
      <c r="M21" s="279"/>
      <c r="N21" s="279"/>
      <c r="O21" s="279"/>
      <c r="P21" s="279"/>
      <c r="Q21" s="279"/>
      <c r="R21" s="279"/>
      <c r="S21" s="279"/>
      <c r="T21" s="279"/>
      <c r="U21" s="280"/>
    </row>
    <row r="22" spans="1:21" ht="5.25" customHeight="1" thickBot="1">
      <c r="A22" s="257"/>
      <c r="B22" s="258"/>
      <c r="C22" s="258"/>
      <c r="D22" s="258"/>
      <c r="E22" s="258"/>
      <c r="F22" s="258"/>
      <c r="G22" s="258"/>
      <c r="H22" s="258"/>
      <c r="I22" s="258"/>
      <c r="J22" s="258"/>
      <c r="K22" s="258"/>
      <c r="L22" s="258"/>
      <c r="M22" s="258"/>
      <c r="N22" s="258"/>
      <c r="O22" s="258"/>
      <c r="P22" s="258"/>
      <c r="Q22" s="258"/>
      <c r="R22" s="258"/>
      <c r="S22" s="258"/>
      <c r="T22" s="258"/>
      <c r="U22" s="259"/>
    </row>
    <row r="23" spans="1:21" ht="15.75">
      <c r="A23" s="273" t="s">
        <v>373</v>
      </c>
      <c r="B23" s="274"/>
      <c r="C23" s="274"/>
      <c r="D23" s="274"/>
      <c r="E23" s="274"/>
      <c r="F23" s="274"/>
      <c r="G23" s="274"/>
      <c r="H23" s="274"/>
      <c r="I23" s="274"/>
      <c r="J23" s="274"/>
      <c r="K23" s="274"/>
      <c r="L23" s="274"/>
      <c r="M23" s="274"/>
      <c r="N23" s="274"/>
      <c r="O23" s="274"/>
      <c r="P23" s="274"/>
      <c r="Q23" s="274"/>
      <c r="R23" s="274"/>
      <c r="S23" s="274"/>
      <c r="T23" s="274"/>
      <c r="U23" s="275"/>
    </row>
    <row r="24" spans="1:21" ht="5.25" customHeight="1">
      <c r="A24" s="276"/>
      <c r="B24" s="277"/>
      <c r="C24" s="277"/>
      <c r="D24" s="277"/>
      <c r="E24" s="277"/>
      <c r="F24" s="277"/>
      <c r="G24" s="277"/>
      <c r="H24" s="277"/>
      <c r="I24" s="277"/>
      <c r="J24" s="277"/>
      <c r="K24" s="277"/>
      <c r="L24" s="277"/>
      <c r="M24" s="277"/>
      <c r="N24" s="277"/>
      <c r="O24" s="277"/>
      <c r="P24" s="277"/>
      <c r="Q24" s="277"/>
      <c r="R24" s="277"/>
      <c r="S24" s="277"/>
      <c r="T24" s="277"/>
      <c r="U24" s="278"/>
    </row>
    <row r="25" spans="1:21" ht="15.75">
      <c r="A25" s="32"/>
      <c r="B25" s="33"/>
      <c r="C25" s="33"/>
      <c r="D25" s="33"/>
      <c r="E25" s="33"/>
      <c r="F25" s="33"/>
      <c r="G25" s="269" t="s">
        <v>374</v>
      </c>
      <c r="H25" s="269"/>
      <c r="I25" s="269"/>
      <c r="J25" s="269"/>
      <c r="K25" s="269"/>
      <c r="L25" s="269"/>
      <c r="M25" s="269"/>
      <c r="N25" s="270">
        <v>4.67</v>
      </c>
      <c r="O25" s="270"/>
      <c r="P25" s="270"/>
      <c r="Q25" s="33"/>
      <c r="R25" s="33"/>
      <c r="S25" s="33"/>
      <c r="T25" s="33"/>
      <c r="U25" s="34"/>
    </row>
    <row r="26" spans="1:21" ht="15.75">
      <c r="A26" s="32"/>
      <c r="B26" s="33"/>
      <c r="C26" s="33"/>
      <c r="D26" s="33"/>
      <c r="E26" s="33"/>
      <c r="F26" s="33"/>
      <c r="G26" s="269" t="s">
        <v>375</v>
      </c>
      <c r="H26" s="269"/>
      <c r="I26" s="269"/>
      <c r="J26" s="269"/>
      <c r="K26" s="269"/>
      <c r="L26" s="269"/>
      <c r="M26" s="269"/>
      <c r="N26" s="270">
        <v>0.4</v>
      </c>
      <c r="O26" s="270"/>
      <c r="P26" s="270"/>
      <c r="Q26" s="33"/>
      <c r="R26" s="33"/>
      <c r="S26" s="33"/>
      <c r="T26" s="33"/>
      <c r="U26" s="34"/>
    </row>
    <row r="27" spans="1:21" ht="15.75">
      <c r="A27" s="32"/>
      <c r="B27" s="33"/>
      <c r="C27" s="33"/>
      <c r="D27" s="33"/>
      <c r="E27" s="33"/>
      <c r="F27" s="33"/>
      <c r="G27" s="269" t="s">
        <v>376</v>
      </c>
      <c r="H27" s="269"/>
      <c r="I27" s="269"/>
      <c r="J27" s="269"/>
      <c r="K27" s="269"/>
      <c r="L27" s="269"/>
      <c r="M27" s="269"/>
      <c r="N27" s="270">
        <v>0.56000000000000005</v>
      </c>
      <c r="O27" s="270"/>
      <c r="P27" s="270"/>
      <c r="Q27" s="33"/>
      <c r="R27" s="33"/>
      <c r="S27" s="33"/>
      <c r="T27" s="33"/>
      <c r="U27" s="34"/>
    </row>
    <row r="28" spans="1:21" ht="16.5" thickBot="1">
      <c r="A28" s="32"/>
      <c r="B28" s="33"/>
      <c r="C28" s="33"/>
      <c r="D28" s="33"/>
      <c r="E28" s="33"/>
      <c r="F28" s="33"/>
      <c r="G28" s="271" t="s">
        <v>377</v>
      </c>
      <c r="H28" s="271"/>
      <c r="I28" s="271"/>
      <c r="J28" s="271"/>
      <c r="K28" s="271"/>
      <c r="L28" s="271"/>
      <c r="M28" s="271"/>
      <c r="N28" s="272">
        <v>5.6300000000000008</v>
      </c>
      <c r="O28" s="272"/>
      <c r="P28" s="272"/>
      <c r="Q28" s="33"/>
      <c r="R28" s="33"/>
      <c r="S28" s="33"/>
      <c r="T28" s="33"/>
      <c r="U28" s="34"/>
    </row>
    <row r="29" spans="1:21" ht="5.25" customHeight="1" thickBot="1">
      <c r="A29" s="257"/>
      <c r="B29" s="258"/>
      <c r="C29" s="258"/>
      <c r="D29" s="258"/>
      <c r="E29" s="258"/>
      <c r="F29" s="258"/>
      <c r="G29" s="258"/>
      <c r="H29" s="258"/>
      <c r="I29" s="258"/>
      <c r="J29" s="258"/>
      <c r="K29" s="258"/>
      <c r="L29" s="258"/>
      <c r="M29" s="258"/>
      <c r="N29" s="258"/>
      <c r="O29" s="258"/>
      <c r="P29" s="258"/>
      <c r="Q29" s="258"/>
      <c r="R29" s="258"/>
      <c r="S29" s="258"/>
      <c r="T29" s="258"/>
      <c r="U29" s="259"/>
    </row>
    <row r="30" spans="1:21" ht="15.75">
      <c r="A30" s="273" t="s">
        <v>378</v>
      </c>
      <c r="B30" s="274"/>
      <c r="C30" s="274"/>
      <c r="D30" s="274"/>
      <c r="E30" s="274"/>
      <c r="F30" s="274"/>
      <c r="G30" s="274"/>
      <c r="H30" s="274"/>
      <c r="I30" s="274"/>
      <c r="J30" s="274"/>
      <c r="K30" s="274"/>
      <c r="L30" s="274"/>
      <c r="M30" s="274"/>
      <c r="N30" s="274"/>
      <c r="O30" s="274"/>
      <c r="P30" s="274"/>
      <c r="Q30" s="274"/>
      <c r="R30" s="274"/>
      <c r="S30" s="274"/>
      <c r="T30" s="274"/>
      <c r="U30" s="275"/>
    </row>
    <row r="31" spans="1:21" ht="5.25" customHeight="1">
      <c r="A31" s="276"/>
      <c r="B31" s="277"/>
      <c r="C31" s="277"/>
      <c r="D31" s="277"/>
      <c r="E31" s="277"/>
      <c r="F31" s="277"/>
      <c r="G31" s="277"/>
      <c r="H31" s="277"/>
      <c r="I31" s="277"/>
      <c r="J31" s="277"/>
      <c r="K31" s="277"/>
      <c r="L31" s="277"/>
      <c r="M31" s="277"/>
      <c r="N31" s="277"/>
      <c r="O31" s="277"/>
      <c r="P31" s="277"/>
      <c r="Q31" s="277"/>
      <c r="R31" s="277"/>
      <c r="S31" s="277"/>
      <c r="T31" s="277"/>
      <c r="U31" s="278"/>
    </row>
    <row r="32" spans="1:21" ht="15.75">
      <c r="A32" s="32"/>
      <c r="B32" s="33"/>
      <c r="C32" s="33"/>
      <c r="D32" s="33"/>
      <c r="E32" s="33"/>
      <c r="F32" s="33"/>
      <c r="G32" s="269" t="s">
        <v>379</v>
      </c>
      <c r="H32" s="269"/>
      <c r="I32" s="269"/>
      <c r="J32" s="269"/>
      <c r="K32" s="269"/>
      <c r="L32" s="269"/>
      <c r="M32" s="269"/>
      <c r="N32" s="270">
        <v>1.21</v>
      </c>
      <c r="O32" s="270"/>
      <c r="P32" s="270"/>
      <c r="Q32" s="33"/>
      <c r="R32" s="33"/>
      <c r="S32" s="33"/>
      <c r="T32" s="33"/>
      <c r="U32" s="34"/>
    </row>
    <row r="33" spans="1:21" ht="16.5" thickBot="1">
      <c r="A33" s="32"/>
      <c r="B33" s="33"/>
      <c r="C33" s="33"/>
      <c r="D33" s="33"/>
      <c r="E33" s="33"/>
      <c r="F33" s="33"/>
      <c r="G33" s="271" t="s">
        <v>380</v>
      </c>
      <c r="H33" s="271"/>
      <c r="I33" s="271"/>
      <c r="J33" s="271"/>
      <c r="K33" s="271"/>
      <c r="L33" s="271"/>
      <c r="M33" s="271"/>
      <c r="N33" s="272">
        <v>1.21</v>
      </c>
      <c r="O33" s="272"/>
      <c r="P33" s="272"/>
      <c r="Q33" s="33"/>
      <c r="R33" s="33"/>
      <c r="S33" s="33"/>
      <c r="T33" s="33"/>
      <c r="U33" s="34"/>
    </row>
    <row r="34" spans="1:21" ht="5.25" customHeight="1" thickBot="1">
      <c r="A34" s="257"/>
      <c r="B34" s="258"/>
      <c r="C34" s="258"/>
      <c r="D34" s="258"/>
      <c r="E34" s="258"/>
      <c r="F34" s="258"/>
      <c r="G34" s="258"/>
      <c r="H34" s="258"/>
      <c r="I34" s="258"/>
      <c r="J34" s="258"/>
      <c r="K34" s="258"/>
      <c r="L34" s="258"/>
      <c r="M34" s="258"/>
      <c r="N34" s="258"/>
      <c r="O34" s="258"/>
      <c r="P34" s="258"/>
      <c r="Q34" s="258"/>
      <c r="R34" s="258"/>
      <c r="S34" s="258"/>
      <c r="T34" s="258"/>
      <c r="U34" s="259"/>
    </row>
    <row r="35" spans="1:21" ht="15.75">
      <c r="A35" s="273" t="s">
        <v>381</v>
      </c>
      <c r="B35" s="274"/>
      <c r="C35" s="274"/>
      <c r="D35" s="274"/>
      <c r="E35" s="274"/>
      <c r="F35" s="274"/>
      <c r="G35" s="274"/>
      <c r="H35" s="274"/>
      <c r="I35" s="274"/>
      <c r="J35" s="274"/>
      <c r="K35" s="274"/>
      <c r="L35" s="274"/>
      <c r="M35" s="274"/>
      <c r="N35" s="274"/>
      <c r="O35" s="274"/>
      <c r="P35" s="274"/>
      <c r="Q35" s="274"/>
      <c r="R35" s="274"/>
      <c r="S35" s="274"/>
      <c r="T35" s="274"/>
      <c r="U35" s="275"/>
    </row>
    <row r="36" spans="1:21" ht="5.25" customHeight="1">
      <c r="A36" s="276"/>
      <c r="B36" s="277"/>
      <c r="C36" s="277"/>
      <c r="D36" s="277"/>
      <c r="E36" s="277"/>
      <c r="F36" s="277"/>
      <c r="G36" s="277"/>
      <c r="H36" s="277"/>
      <c r="I36" s="277"/>
      <c r="J36" s="277"/>
      <c r="K36" s="277"/>
      <c r="L36" s="277"/>
      <c r="M36" s="277"/>
      <c r="N36" s="277"/>
      <c r="O36" s="277"/>
      <c r="P36" s="277"/>
      <c r="Q36" s="277"/>
      <c r="R36" s="277"/>
      <c r="S36" s="277"/>
      <c r="T36" s="277"/>
      <c r="U36" s="278"/>
    </row>
    <row r="37" spans="1:21" ht="15.75">
      <c r="A37" s="32"/>
      <c r="B37" s="33"/>
      <c r="C37" s="33"/>
      <c r="D37" s="33"/>
      <c r="E37" s="33"/>
      <c r="F37" s="33"/>
      <c r="G37" s="269" t="s">
        <v>382</v>
      </c>
      <c r="H37" s="269"/>
      <c r="I37" s="269"/>
      <c r="J37" s="269"/>
      <c r="K37" s="269"/>
      <c r="L37" s="269"/>
      <c r="M37" s="269"/>
      <c r="N37" s="270">
        <v>7.3</v>
      </c>
      <c r="O37" s="270"/>
      <c r="P37" s="270"/>
      <c r="Q37" s="33"/>
      <c r="R37" s="33"/>
      <c r="S37" s="33"/>
      <c r="T37" s="33"/>
      <c r="U37" s="34"/>
    </row>
    <row r="38" spans="1:21" ht="16.5" thickBot="1">
      <c r="A38" s="32"/>
      <c r="B38" s="33"/>
      <c r="C38" s="33"/>
      <c r="D38" s="33"/>
      <c r="E38" s="33"/>
      <c r="F38" s="33"/>
      <c r="G38" s="271" t="s">
        <v>383</v>
      </c>
      <c r="H38" s="271"/>
      <c r="I38" s="271"/>
      <c r="J38" s="271"/>
      <c r="K38" s="271"/>
      <c r="L38" s="271"/>
      <c r="M38" s="271"/>
      <c r="N38" s="272">
        <v>7.3</v>
      </c>
      <c r="O38" s="272"/>
      <c r="P38" s="272"/>
      <c r="Q38" s="33"/>
      <c r="R38" s="33"/>
      <c r="S38" s="33"/>
      <c r="T38" s="33"/>
      <c r="U38" s="34"/>
    </row>
    <row r="39" spans="1:21" ht="5.25" customHeight="1" thickBot="1">
      <c r="A39" s="257"/>
      <c r="B39" s="258"/>
      <c r="C39" s="258"/>
      <c r="D39" s="258"/>
      <c r="E39" s="258"/>
      <c r="F39" s="258"/>
      <c r="G39" s="258"/>
      <c r="H39" s="258"/>
      <c r="I39" s="258"/>
      <c r="J39" s="258"/>
      <c r="K39" s="258"/>
      <c r="L39" s="258"/>
      <c r="M39" s="258"/>
      <c r="N39" s="258"/>
      <c r="O39" s="258"/>
      <c r="P39" s="258"/>
      <c r="Q39" s="258"/>
      <c r="R39" s="258"/>
      <c r="S39" s="258"/>
      <c r="T39" s="258"/>
      <c r="U39" s="259"/>
    </row>
    <row r="40" spans="1:21" ht="15.75">
      <c r="A40" s="273" t="s">
        <v>384</v>
      </c>
      <c r="B40" s="274"/>
      <c r="C40" s="274"/>
      <c r="D40" s="274"/>
      <c r="E40" s="274"/>
      <c r="F40" s="274"/>
      <c r="G40" s="274"/>
      <c r="H40" s="274"/>
      <c r="I40" s="274"/>
      <c r="J40" s="274"/>
      <c r="K40" s="274"/>
      <c r="L40" s="274"/>
      <c r="M40" s="274"/>
      <c r="N40" s="274"/>
      <c r="O40" s="274"/>
      <c r="P40" s="274"/>
      <c r="Q40" s="274"/>
      <c r="R40" s="274"/>
      <c r="S40" s="274"/>
      <c r="T40" s="274"/>
      <c r="U40" s="275"/>
    </row>
    <row r="41" spans="1:21" ht="5.25" customHeight="1">
      <c r="A41" s="276"/>
      <c r="B41" s="277"/>
      <c r="C41" s="277"/>
      <c r="D41" s="277"/>
      <c r="E41" s="277"/>
      <c r="F41" s="277"/>
      <c r="G41" s="277"/>
      <c r="H41" s="277"/>
      <c r="I41" s="277"/>
      <c r="J41" s="277"/>
      <c r="K41" s="277"/>
      <c r="L41" s="277"/>
      <c r="M41" s="277"/>
      <c r="N41" s="277"/>
      <c r="O41" s="277"/>
      <c r="P41" s="277"/>
      <c r="Q41" s="277"/>
      <c r="R41" s="277"/>
      <c r="S41" s="277"/>
      <c r="T41" s="277"/>
      <c r="U41" s="278"/>
    </row>
    <row r="42" spans="1:21" ht="15.75">
      <c r="A42" s="32"/>
      <c r="B42" s="33"/>
      <c r="C42" s="269" t="s">
        <v>385</v>
      </c>
      <c r="D42" s="269"/>
      <c r="E42" s="269"/>
      <c r="F42" s="269"/>
      <c r="G42" s="269"/>
      <c r="H42" s="269"/>
      <c r="I42" s="269"/>
      <c r="J42" s="269"/>
      <c r="K42" s="269"/>
      <c r="L42" s="269"/>
      <c r="M42" s="269"/>
      <c r="N42" s="269"/>
      <c r="O42" s="269"/>
      <c r="P42" s="269"/>
      <c r="Q42" s="270">
        <v>2</v>
      </c>
      <c r="R42" s="270"/>
      <c r="S42" s="270"/>
      <c r="T42" s="33"/>
      <c r="U42" s="34"/>
    </row>
    <row r="43" spans="1:21" ht="15.75">
      <c r="A43" s="32"/>
      <c r="B43" s="33"/>
      <c r="C43" s="269" t="s">
        <v>386</v>
      </c>
      <c r="D43" s="269"/>
      <c r="E43" s="269"/>
      <c r="F43" s="269"/>
      <c r="G43" s="269"/>
      <c r="H43" s="269"/>
      <c r="I43" s="269"/>
      <c r="J43" s="269"/>
      <c r="K43" s="269"/>
      <c r="L43" s="269"/>
      <c r="M43" s="269"/>
      <c r="N43" s="269"/>
      <c r="O43" s="269"/>
      <c r="P43" s="269"/>
      <c r="Q43" s="270">
        <v>3</v>
      </c>
      <c r="R43" s="270"/>
      <c r="S43" s="270"/>
      <c r="T43" s="33"/>
      <c r="U43" s="34"/>
    </row>
    <row r="44" spans="1:21" ht="15.75">
      <c r="A44" s="32"/>
      <c r="B44" s="33"/>
      <c r="C44" s="269" t="s">
        <v>387</v>
      </c>
      <c r="D44" s="269"/>
      <c r="E44" s="269"/>
      <c r="F44" s="269"/>
      <c r="G44" s="269"/>
      <c r="H44" s="269"/>
      <c r="I44" s="269"/>
      <c r="J44" s="269"/>
      <c r="K44" s="269"/>
      <c r="L44" s="269"/>
      <c r="M44" s="269"/>
      <c r="N44" s="269"/>
      <c r="O44" s="269"/>
      <c r="P44" s="269"/>
      <c r="Q44" s="270">
        <v>0.65</v>
      </c>
      <c r="R44" s="270"/>
      <c r="S44" s="270"/>
      <c r="T44" s="33"/>
      <c r="U44" s="34"/>
    </row>
    <row r="45" spans="1:21" ht="15.75">
      <c r="A45" s="32"/>
      <c r="B45" s="33"/>
      <c r="C45" s="269" t="s">
        <v>388</v>
      </c>
      <c r="D45" s="269"/>
      <c r="E45" s="269"/>
      <c r="F45" s="269"/>
      <c r="G45" s="269"/>
      <c r="H45" s="269"/>
      <c r="I45" s="269"/>
      <c r="J45" s="269"/>
      <c r="K45" s="269"/>
      <c r="L45" s="269"/>
      <c r="M45" s="269"/>
      <c r="N45" s="269"/>
      <c r="O45" s="269"/>
      <c r="P45" s="269"/>
      <c r="Q45" s="270">
        <v>4.5</v>
      </c>
      <c r="R45" s="270"/>
      <c r="S45" s="270"/>
      <c r="T45" s="33"/>
      <c r="U45" s="34"/>
    </row>
    <row r="46" spans="1:21" ht="16.5" thickBot="1">
      <c r="A46" s="32"/>
      <c r="B46" s="33"/>
      <c r="C46" s="271" t="s">
        <v>389</v>
      </c>
      <c r="D46" s="271"/>
      <c r="E46" s="271"/>
      <c r="F46" s="271"/>
      <c r="G46" s="271"/>
      <c r="H46" s="271"/>
      <c r="I46" s="271"/>
      <c r="J46" s="271"/>
      <c r="K46" s="271"/>
      <c r="L46" s="271"/>
      <c r="M46" s="271"/>
      <c r="N46" s="271"/>
      <c r="O46" s="271"/>
      <c r="P46" s="271"/>
      <c r="Q46" s="272">
        <v>10.15</v>
      </c>
      <c r="R46" s="272"/>
      <c r="S46" s="272"/>
      <c r="T46" s="33"/>
      <c r="U46" s="34"/>
    </row>
    <row r="47" spans="1:21" ht="5.25" customHeight="1" thickBot="1">
      <c r="A47" s="257"/>
      <c r="B47" s="258"/>
      <c r="C47" s="258"/>
      <c r="D47" s="258"/>
      <c r="E47" s="258"/>
      <c r="F47" s="258"/>
      <c r="G47" s="258"/>
      <c r="H47" s="258"/>
      <c r="I47" s="258"/>
      <c r="J47" s="258"/>
      <c r="K47" s="258"/>
      <c r="L47" s="258"/>
      <c r="M47" s="258"/>
      <c r="N47" s="258"/>
      <c r="O47" s="258"/>
      <c r="P47" s="258"/>
      <c r="Q47" s="258"/>
      <c r="R47" s="258"/>
      <c r="S47" s="258"/>
      <c r="T47" s="258"/>
      <c r="U47" s="259"/>
    </row>
    <row r="48" spans="1:21" ht="16.5">
      <c r="A48" s="261" t="s">
        <v>390</v>
      </c>
      <c r="B48" s="262"/>
      <c r="C48" s="262"/>
      <c r="D48" s="262"/>
      <c r="E48" s="262"/>
      <c r="F48" s="262"/>
      <c r="G48" s="262"/>
      <c r="H48" s="262"/>
      <c r="I48" s="262"/>
      <c r="J48" s="262"/>
      <c r="K48" s="262"/>
      <c r="L48" s="262"/>
      <c r="M48" s="262"/>
      <c r="N48" s="262"/>
      <c r="O48" s="262"/>
      <c r="P48" s="262"/>
      <c r="Q48" s="262"/>
      <c r="R48" s="262"/>
      <c r="S48" s="262"/>
      <c r="T48" s="262"/>
      <c r="U48" s="263"/>
    </row>
    <row r="49" spans="1:21" ht="5.25" customHeight="1">
      <c r="A49" s="264"/>
      <c r="B49" s="265"/>
      <c r="C49" s="265"/>
      <c r="D49" s="265"/>
      <c r="E49" s="265"/>
      <c r="F49" s="265"/>
      <c r="G49" s="265"/>
      <c r="H49" s="265"/>
      <c r="I49" s="265"/>
      <c r="J49" s="265"/>
      <c r="K49" s="265"/>
      <c r="L49" s="265"/>
      <c r="M49" s="265"/>
      <c r="N49" s="265"/>
      <c r="O49" s="265"/>
      <c r="P49" s="265"/>
      <c r="Q49" s="265"/>
      <c r="R49" s="265"/>
      <c r="S49" s="265"/>
      <c r="T49" s="265"/>
      <c r="U49" s="266"/>
    </row>
    <row r="50" spans="1:21" ht="16.5">
      <c r="A50" s="35"/>
      <c r="B50" s="4"/>
      <c r="C50" s="4"/>
      <c r="D50" s="4"/>
      <c r="E50" s="4"/>
      <c r="F50" s="4"/>
      <c r="G50" s="267" t="s">
        <v>391</v>
      </c>
      <c r="H50" s="267"/>
      <c r="I50" s="267"/>
      <c r="J50" s="267"/>
      <c r="K50" s="267"/>
      <c r="L50" s="267"/>
      <c r="M50" s="267"/>
      <c r="N50" s="267"/>
      <c r="O50" s="267"/>
      <c r="P50" s="267"/>
      <c r="Q50" s="4"/>
      <c r="R50" s="4"/>
      <c r="S50" s="4"/>
      <c r="T50" s="4"/>
      <c r="U50" s="36"/>
    </row>
    <row r="51" spans="1:21" ht="50.25" customHeight="1">
      <c r="A51" s="35"/>
      <c r="B51" s="4"/>
      <c r="C51" s="4"/>
      <c r="D51" s="4"/>
      <c r="E51" s="4"/>
      <c r="F51" s="4"/>
      <c r="G51" s="267" t="s">
        <v>392</v>
      </c>
      <c r="H51" s="267"/>
      <c r="I51" s="267"/>
      <c r="J51" s="267"/>
      <c r="K51" s="267"/>
      <c r="L51" s="267"/>
      <c r="M51" s="267"/>
      <c r="N51" s="268" t="s">
        <v>393</v>
      </c>
      <c r="O51" s="268"/>
      <c r="P51" s="268"/>
      <c r="Q51" s="4"/>
      <c r="R51" s="4"/>
      <c r="S51" s="4"/>
      <c r="T51" s="4"/>
      <c r="U51" s="36"/>
    </row>
    <row r="52" spans="1:21" ht="15.75">
      <c r="A52" s="35"/>
      <c r="B52" s="4"/>
      <c r="C52" s="4"/>
      <c r="D52" s="4"/>
      <c r="E52" s="4"/>
      <c r="F52" s="4"/>
      <c r="G52" s="37" t="s">
        <v>394</v>
      </c>
      <c r="H52" s="248" t="s">
        <v>395</v>
      </c>
      <c r="I52" s="248"/>
      <c r="J52" s="248"/>
      <c r="K52" s="248"/>
      <c r="L52" s="248"/>
      <c r="M52" s="248"/>
      <c r="N52" s="249">
        <v>5.6300000000000008</v>
      </c>
      <c r="O52" s="249"/>
      <c r="P52" s="249"/>
      <c r="Q52" s="4"/>
      <c r="R52" s="4"/>
      <c r="S52" s="4"/>
      <c r="T52" s="4"/>
      <c r="U52" s="36"/>
    </row>
    <row r="53" spans="1:21" ht="15.75">
      <c r="A53" s="35"/>
      <c r="B53" s="4"/>
      <c r="C53" s="4"/>
      <c r="D53" s="4"/>
      <c r="E53" s="4"/>
      <c r="F53" s="4"/>
      <c r="G53" s="37" t="s">
        <v>396</v>
      </c>
      <c r="H53" s="248" t="s">
        <v>397</v>
      </c>
      <c r="I53" s="248"/>
      <c r="J53" s="248"/>
      <c r="K53" s="248"/>
      <c r="L53" s="248"/>
      <c r="M53" s="248"/>
      <c r="N53" s="249">
        <v>1.21</v>
      </c>
      <c r="O53" s="249"/>
      <c r="P53" s="249"/>
      <c r="Q53" s="4"/>
      <c r="R53" s="4"/>
      <c r="S53" s="4"/>
      <c r="T53" s="4"/>
      <c r="U53" s="36"/>
    </row>
    <row r="54" spans="1:21" ht="15.75">
      <c r="A54" s="35"/>
      <c r="B54" s="4"/>
      <c r="C54" s="4"/>
      <c r="D54" s="4"/>
      <c r="E54" s="4"/>
      <c r="F54" s="4"/>
      <c r="G54" s="37" t="s">
        <v>398</v>
      </c>
      <c r="H54" s="248" t="s">
        <v>399</v>
      </c>
      <c r="I54" s="248"/>
      <c r="J54" s="248"/>
      <c r="K54" s="248"/>
      <c r="L54" s="248"/>
      <c r="M54" s="248"/>
      <c r="N54" s="249">
        <v>7.3</v>
      </c>
      <c r="O54" s="249"/>
      <c r="P54" s="249"/>
      <c r="Q54" s="4"/>
      <c r="R54" s="4"/>
      <c r="S54" s="4"/>
      <c r="T54" s="4"/>
      <c r="U54" s="36"/>
    </row>
    <row r="55" spans="1:21" ht="15.75">
      <c r="A55" s="35"/>
      <c r="B55" s="4"/>
      <c r="C55" s="4"/>
      <c r="D55" s="4"/>
      <c r="E55" s="4"/>
      <c r="F55" s="4"/>
      <c r="G55" s="37" t="s">
        <v>400</v>
      </c>
      <c r="H55" s="248" t="s">
        <v>401</v>
      </c>
      <c r="I55" s="248"/>
      <c r="J55" s="248"/>
      <c r="K55" s="248"/>
      <c r="L55" s="248"/>
      <c r="M55" s="248"/>
      <c r="N55" s="249">
        <v>10.15</v>
      </c>
      <c r="O55" s="249"/>
      <c r="P55" s="249"/>
      <c r="Q55" s="4"/>
      <c r="R55" s="4"/>
      <c r="S55" s="4"/>
      <c r="T55" s="4"/>
      <c r="U55" s="36"/>
    </row>
    <row r="56" spans="1:21" ht="17.25" thickBot="1">
      <c r="A56" s="35"/>
      <c r="B56" s="4"/>
      <c r="C56" s="4"/>
      <c r="D56" s="4"/>
      <c r="E56" s="4"/>
      <c r="F56" s="4"/>
      <c r="G56" s="256" t="s">
        <v>402</v>
      </c>
      <c r="H56" s="256"/>
      <c r="I56" s="256"/>
      <c r="J56" s="256"/>
      <c r="K56" s="256"/>
      <c r="L56" s="256"/>
      <c r="M56" s="256"/>
      <c r="N56" s="251">
        <v>0.27669999999999995</v>
      </c>
      <c r="O56" s="251"/>
      <c r="P56" s="251"/>
      <c r="Q56" s="4"/>
      <c r="R56" s="4"/>
      <c r="S56" s="4"/>
      <c r="T56" s="4"/>
      <c r="U56" s="36"/>
    </row>
    <row r="57" spans="1:21" ht="5.25" customHeight="1" thickBot="1">
      <c r="A57" s="257"/>
      <c r="B57" s="258"/>
      <c r="C57" s="258"/>
      <c r="D57" s="258"/>
      <c r="E57" s="258"/>
      <c r="F57" s="258"/>
      <c r="G57" s="258"/>
      <c r="H57" s="258"/>
      <c r="I57" s="258"/>
      <c r="J57" s="258"/>
      <c r="K57" s="258"/>
      <c r="L57" s="258"/>
      <c r="M57" s="258"/>
      <c r="N57" s="258"/>
      <c r="O57" s="258"/>
      <c r="P57" s="258"/>
      <c r="Q57" s="258"/>
      <c r="R57" s="258"/>
      <c r="S57" s="258"/>
      <c r="T57" s="258"/>
      <c r="U57" s="259"/>
    </row>
    <row r="58" spans="1:21" ht="16.5" hidden="1">
      <c r="A58" s="38"/>
      <c r="B58" s="39"/>
      <c r="C58" s="4"/>
      <c r="D58" s="4"/>
      <c r="E58" s="4"/>
      <c r="F58" s="4"/>
      <c r="G58" s="260" t="s">
        <v>403</v>
      </c>
      <c r="H58" s="260"/>
      <c r="I58" s="260"/>
      <c r="J58" s="260"/>
      <c r="K58" s="260"/>
      <c r="L58" s="260"/>
      <c r="M58" s="260"/>
      <c r="N58" s="260"/>
      <c r="O58" s="260"/>
      <c r="P58" s="260"/>
      <c r="Q58" s="4"/>
      <c r="R58" s="4"/>
      <c r="S58" s="4"/>
      <c r="T58" s="4"/>
      <c r="U58" s="36"/>
    </row>
    <row r="59" spans="1:21" ht="50.25" hidden="1" customHeight="1">
      <c r="A59" s="35"/>
      <c r="B59" s="4"/>
      <c r="C59" s="4"/>
      <c r="D59" s="4"/>
      <c r="E59" s="4"/>
      <c r="F59" s="4"/>
      <c r="G59" s="252" t="s">
        <v>392</v>
      </c>
      <c r="H59" s="252"/>
      <c r="I59" s="252"/>
      <c r="J59" s="252"/>
      <c r="K59" s="252"/>
      <c r="L59" s="252"/>
      <c r="M59" s="252"/>
      <c r="N59" s="253" t="s">
        <v>393</v>
      </c>
      <c r="O59" s="254"/>
      <c r="P59" s="255"/>
      <c r="Q59" s="4"/>
      <c r="R59" s="4"/>
      <c r="S59" s="4"/>
      <c r="T59" s="4"/>
      <c r="U59" s="36"/>
    </row>
    <row r="60" spans="1:21" ht="15.75" hidden="1">
      <c r="A60" s="35"/>
      <c r="B60" s="4"/>
      <c r="C60" s="4"/>
      <c r="D60" s="4"/>
      <c r="E60" s="4"/>
      <c r="F60" s="4"/>
      <c r="G60" s="37" t="s">
        <v>394</v>
      </c>
      <c r="H60" s="248" t="s">
        <v>395</v>
      </c>
      <c r="I60" s="248"/>
      <c r="J60" s="248"/>
      <c r="K60" s="248"/>
      <c r="L60" s="248"/>
      <c r="M60" s="248"/>
      <c r="N60" s="249">
        <v>2.87</v>
      </c>
      <c r="O60" s="249"/>
      <c r="P60" s="249"/>
      <c r="Q60" s="4"/>
      <c r="R60" s="4"/>
      <c r="S60" s="4"/>
      <c r="T60" s="4"/>
      <c r="U60" s="36"/>
    </row>
    <row r="61" spans="1:21" ht="15.75" hidden="1">
      <c r="A61" s="35"/>
      <c r="B61" s="4"/>
      <c r="C61" s="4"/>
      <c r="D61" s="4"/>
      <c r="E61" s="4"/>
      <c r="F61" s="4"/>
      <c r="G61" s="37" t="s">
        <v>396</v>
      </c>
      <c r="H61" s="248" t="s">
        <v>397</v>
      </c>
      <c r="I61" s="248"/>
      <c r="J61" s="248"/>
      <c r="K61" s="248"/>
      <c r="L61" s="248"/>
      <c r="M61" s="248"/>
      <c r="N61" s="249">
        <v>0.85</v>
      </c>
      <c r="O61" s="249"/>
      <c r="P61" s="249"/>
      <c r="Q61" s="4"/>
      <c r="R61" s="4"/>
      <c r="S61" s="4"/>
      <c r="T61" s="4"/>
      <c r="U61" s="36"/>
    </row>
    <row r="62" spans="1:21" ht="15.75" hidden="1">
      <c r="A62" s="35"/>
      <c r="B62" s="4"/>
      <c r="C62" s="4"/>
      <c r="D62" s="4"/>
      <c r="E62" s="4"/>
      <c r="F62" s="4"/>
      <c r="G62" s="37" t="s">
        <v>398</v>
      </c>
      <c r="H62" s="248" t="s">
        <v>399</v>
      </c>
      <c r="I62" s="248"/>
      <c r="J62" s="248"/>
      <c r="K62" s="248"/>
      <c r="L62" s="248"/>
      <c r="M62" s="248"/>
      <c r="N62" s="249">
        <v>5.1100000000000003</v>
      </c>
      <c r="O62" s="249"/>
      <c r="P62" s="249"/>
      <c r="Q62" s="4"/>
      <c r="R62" s="4"/>
      <c r="S62" s="4"/>
      <c r="T62" s="4"/>
      <c r="U62" s="36"/>
    </row>
    <row r="63" spans="1:21" ht="15.75" hidden="1">
      <c r="A63" s="35"/>
      <c r="B63" s="4"/>
      <c r="C63" s="4"/>
      <c r="D63" s="4"/>
      <c r="E63" s="4"/>
      <c r="F63" s="4"/>
      <c r="G63" s="37" t="s">
        <v>400</v>
      </c>
      <c r="H63" s="248" t="s">
        <v>401</v>
      </c>
      <c r="I63" s="248"/>
      <c r="J63" s="248"/>
      <c r="K63" s="248"/>
      <c r="L63" s="248"/>
      <c r="M63" s="248"/>
      <c r="N63" s="249">
        <v>5.65</v>
      </c>
      <c r="O63" s="249"/>
      <c r="P63" s="249"/>
      <c r="Q63" s="4"/>
      <c r="R63" s="4"/>
      <c r="S63" s="4"/>
      <c r="T63" s="4"/>
      <c r="U63" s="36"/>
    </row>
    <row r="64" spans="1:21" ht="16.5" hidden="1">
      <c r="A64" s="40"/>
      <c r="B64" s="41"/>
      <c r="C64" s="4"/>
      <c r="D64" s="4"/>
      <c r="E64" s="4"/>
      <c r="F64" s="4"/>
      <c r="G64" s="250" t="s">
        <v>402</v>
      </c>
      <c r="H64" s="250"/>
      <c r="I64" s="250"/>
      <c r="J64" s="250"/>
      <c r="K64" s="250"/>
      <c r="L64" s="250"/>
      <c r="M64" s="250"/>
      <c r="N64" s="251">
        <v>0.15579999999999994</v>
      </c>
      <c r="O64" s="251"/>
      <c r="P64" s="251"/>
      <c r="Q64" s="4"/>
      <c r="R64" s="4"/>
      <c r="S64" s="4"/>
      <c r="T64" s="4"/>
      <c r="U64" s="36"/>
    </row>
    <row r="65" spans="1:21" ht="5.25" hidden="1" customHeight="1">
      <c r="A65" s="241"/>
      <c r="B65" s="242"/>
      <c r="C65" s="242"/>
      <c r="D65" s="242"/>
      <c r="E65" s="242"/>
      <c r="F65" s="242"/>
      <c r="G65" s="242"/>
      <c r="H65" s="242"/>
      <c r="I65" s="242"/>
      <c r="J65" s="242"/>
      <c r="K65" s="242"/>
      <c r="L65" s="242"/>
      <c r="M65" s="242"/>
      <c r="N65" s="242"/>
      <c r="O65" s="242"/>
      <c r="P65" s="242"/>
      <c r="Q65" s="242"/>
      <c r="R65" s="242"/>
      <c r="S65" s="242"/>
      <c r="T65" s="242"/>
      <c r="U65" s="243"/>
    </row>
    <row r="66" spans="1:21" ht="16.5" hidden="1">
      <c r="A66" s="42"/>
      <c r="B66" s="244"/>
      <c r="C66" s="244"/>
      <c r="D66" s="244"/>
      <c r="E66" s="244"/>
      <c r="F66" s="244"/>
      <c r="G66" s="244"/>
      <c r="H66" s="244"/>
      <c r="I66" s="244"/>
      <c r="J66" s="244"/>
      <c r="K66" s="244"/>
      <c r="L66" s="244"/>
      <c r="M66" s="244"/>
      <c r="N66" s="244"/>
      <c r="O66" s="244"/>
      <c r="P66" s="244"/>
      <c r="Q66" s="244"/>
      <c r="R66" s="244"/>
      <c r="S66" s="244"/>
      <c r="T66" s="244"/>
      <c r="U66" s="36"/>
    </row>
    <row r="67" spans="1:21" ht="16.5" hidden="1">
      <c r="A67" s="42"/>
      <c r="B67" s="245" t="s">
        <v>404</v>
      </c>
      <c r="C67" s="245"/>
      <c r="D67" s="245"/>
      <c r="E67" s="245"/>
      <c r="F67" s="245"/>
      <c r="G67" s="245"/>
      <c r="H67" s="245"/>
      <c r="I67" s="245"/>
      <c r="J67" s="245"/>
      <c r="K67" s="245"/>
      <c r="L67" s="245"/>
      <c r="M67" s="245"/>
      <c r="N67" s="245"/>
      <c r="O67" s="245"/>
      <c r="P67" s="245"/>
      <c r="Q67" s="245"/>
      <c r="R67" s="245"/>
      <c r="S67" s="245"/>
      <c r="T67" s="245"/>
      <c r="U67" s="36"/>
    </row>
    <row r="68" spans="1:21" ht="15.75" hidden="1">
      <c r="A68" s="35"/>
      <c r="B68" s="246" t="s">
        <v>405</v>
      </c>
      <c r="C68" s="246"/>
      <c r="D68" s="246"/>
      <c r="E68" s="246"/>
      <c r="F68" s="246"/>
      <c r="G68" s="246"/>
      <c r="H68" s="246"/>
      <c r="I68" s="246"/>
      <c r="J68" s="246"/>
      <c r="K68" s="246"/>
      <c r="L68" s="246"/>
      <c r="M68" s="246"/>
      <c r="N68" s="246"/>
      <c r="O68" s="246"/>
      <c r="P68" s="246"/>
      <c r="Q68" s="246"/>
      <c r="R68" s="246"/>
      <c r="S68" s="246"/>
      <c r="T68" s="246"/>
      <c r="U68" s="36"/>
    </row>
    <row r="69" spans="1:21" ht="15.75" hidden="1">
      <c r="A69" s="35"/>
      <c r="B69" s="246"/>
      <c r="C69" s="246"/>
      <c r="D69" s="246"/>
      <c r="E69" s="246"/>
      <c r="F69" s="246"/>
      <c r="G69" s="246"/>
      <c r="H69" s="246"/>
      <c r="I69" s="246"/>
      <c r="J69" s="246"/>
      <c r="K69" s="246"/>
      <c r="L69" s="246"/>
      <c r="M69" s="246"/>
      <c r="N69" s="246"/>
      <c r="O69" s="246"/>
      <c r="P69" s="246"/>
      <c r="Q69" s="246"/>
      <c r="R69" s="246"/>
      <c r="S69" s="246"/>
      <c r="T69" s="246"/>
      <c r="U69" s="36"/>
    </row>
    <row r="70" spans="1:21" ht="15.75" hidden="1">
      <c r="A70" s="35"/>
      <c r="B70" s="246"/>
      <c r="C70" s="246"/>
      <c r="D70" s="246"/>
      <c r="E70" s="246"/>
      <c r="F70" s="246"/>
      <c r="G70" s="246"/>
      <c r="H70" s="246"/>
      <c r="I70" s="246"/>
      <c r="J70" s="246"/>
      <c r="K70" s="246"/>
      <c r="L70" s="246"/>
      <c r="M70" s="246"/>
      <c r="N70" s="246"/>
      <c r="O70" s="246"/>
      <c r="P70" s="246"/>
      <c r="Q70" s="246"/>
      <c r="R70" s="246"/>
      <c r="S70" s="246"/>
      <c r="T70" s="246"/>
      <c r="U70" s="36"/>
    </row>
    <row r="71" spans="1:21" ht="15" hidden="1" customHeight="1">
      <c r="A71" s="22"/>
      <c r="B71" s="246"/>
      <c r="C71" s="246"/>
      <c r="D71" s="246"/>
      <c r="E71" s="246"/>
      <c r="F71" s="246"/>
      <c r="G71" s="246"/>
      <c r="H71" s="246"/>
      <c r="I71" s="246"/>
      <c r="J71" s="246"/>
      <c r="K71" s="246"/>
      <c r="L71" s="246"/>
      <c r="M71" s="246"/>
      <c r="N71" s="246"/>
      <c r="O71" s="246"/>
      <c r="P71" s="246"/>
      <c r="Q71" s="246"/>
      <c r="R71" s="246"/>
      <c r="S71" s="246"/>
      <c r="T71" s="246"/>
      <c r="U71" s="30"/>
    </row>
    <row r="72" spans="1:21" ht="15" hidden="1" customHeight="1">
      <c r="A72" s="22"/>
      <c r="B72" s="247"/>
      <c r="C72" s="247"/>
      <c r="D72" s="247"/>
      <c r="E72" s="247"/>
      <c r="F72" s="247"/>
      <c r="G72" s="247"/>
      <c r="H72" s="247"/>
      <c r="I72" s="247"/>
      <c r="J72" s="247"/>
      <c r="K72" s="247"/>
      <c r="L72" s="247"/>
      <c r="M72" s="247"/>
      <c r="N72" s="247"/>
      <c r="O72" s="247"/>
      <c r="P72" s="247"/>
      <c r="Q72" s="247"/>
      <c r="R72" s="247"/>
      <c r="S72" s="247"/>
      <c r="T72" s="247"/>
      <c r="U72" s="30"/>
    </row>
    <row r="73" spans="1:21" ht="5.25" hidden="1" customHeight="1">
      <c r="A73" s="179"/>
      <c r="B73" s="180"/>
      <c r="C73" s="180"/>
      <c r="D73" s="180"/>
      <c r="E73" s="180"/>
      <c r="F73" s="180"/>
      <c r="G73" s="180"/>
      <c r="H73" s="180"/>
      <c r="I73" s="180"/>
      <c r="J73" s="180"/>
      <c r="K73" s="180"/>
      <c r="L73" s="180"/>
      <c r="M73" s="180"/>
      <c r="N73" s="180"/>
      <c r="O73" s="180"/>
      <c r="P73" s="180"/>
      <c r="Q73" s="180"/>
      <c r="R73" s="180"/>
      <c r="S73" s="180"/>
      <c r="T73" s="180"/>
      <c r="U73" s="181"/>
    </row>
  </sheetData>
  <sheetProtection sheet="1" objects="1" scenarios="1"/>
  <mergeCells count="106">
    <mergeCell ref="B7:N7"/>
    <mergeCell ref="O7:R7"/>
    <mergeCell ref="O8:R8"/>
    <mergeCell ref="O9:R9"/>
    <mergeCell ref="A1:U1"/>
    <mergeCell ref="A2:U2"/>
    <mergeCell ref="A3:U3"/>
    <mergeCell ref="A4:A11"/>
    <mergeCell ref="B4:R4"/>
    <mergeCell ref="S4:U11"/>
    <mergeCell ref="B5:N5"/>
    <mergeCell ref="O5:R5"/>
    <mergeCell ref="B6:N6"/>
    <mergeCell ref="O6:R6"/>
    <mergeCell ref="B8:C8"/>
    <mergeCell ref="B9:C9"/>
    <mergeCell ref="D8:N8"/>
    <mergeCell ref="D9:N9"/>
    <mergeCell ref="C10:R10"/>
    <mergeCell ref="A14:U14"/>
    <mergeCell ref="H15:L15"/>
    <mergeCell ref="H16:L16"/>
    <mergeCell ref="A17:U17"/>
    <mergeCell ref="H18:U18"/>
    <mergeCell ref="H19:U19"/>
    <mergeCell ref="B11:R11"/>
    <mergeCell ref="A12:U12"/>
    <mergeCell ref="A13:F13"/>
    <mergeCell ref="G13:P13"/>
    <mergeCell ref="Q13:U13"/>
    <mergeCell ref="G26:M26"/>
    <mergeCell ref="N26:P26"/>
    <mergeCell ref="G27:M27"/>
    <mergeCell ref="N27:P27"/>
    <mergeCell ref="G28:M28"/>
    <mergeCell ref="N28:P28"/>
    <mergeCell ref="H20:U20"/>
    <mergeCell ref="H21:U21"/>
    <mergeCell ref="A22:U22"/>
    <mergeCell ref="A23:U23"/>
    <mergeCell ref="A24:U24"/>
    <mergeCell ref="G25:M25"/>
    <mergeCell ref="N25:P25"/>
    <mergeCell ref="A34:U34"/>
    <mergeCell ref="A35:U35"/>
    <mergeCell ref="A36:U36"/>
    <mergeCell ref="G37:M37"/>
    <mergeCell ref="N37:P37"/>
    <mergeCell ref="G38:M38"/>
    <mergeCell ref="N38:P38"/>
    <mergeCell ref="A29:U29"/>
    <mergeCell ref="A30:U30"/>
    <mergeCell ref="A31:U31"/>
    <mergeCell ref="G32:M32"/>
    <mergeCell ref="N32:P32"/>
    <mergeCell ref="G33:M33"/>
    <mergeCell ref="N33:P33"/>
    <mergeCell ref="C44:P44"/>
    <mergeCell ref="Q44:S44"/>
    <mergeCell ref="C45:P45"/>
    <mergeCell ref="Q45:S45"/>
    <mergeCell ref="C46:P46"/>
    <mergeCell ref="Q46:S46"/>
    <mergeCell ref="A39:U39"/>
    <mergeCell ref="A40:U40"/>
    <mergeCell ref="A41:U41"/>
    <mergeCell ref="C42:P42"/>
    <mergeCell ref="Q42:S42"/>
    <mergeCell ref="C43:P43"/>
    <mergeCell ref="Q43:S43"/>
    <mergeCell ref="H52:M52"/>
    <mergeCell ref="N52:P52"/>
    <mergeCell ref="H53:M53"/>
    <mergeCell ref="N53:P53"/>
    <mergeCell ref="H54:M54"/>
    <mergeCell ref="N54:P54"/>
    <mergeCell ref="A47:U47"/>
    <mergeCell ref="A48:U48"/>
    <mergeCell ref="A49:U49"/>
    <mergeCell ref="G50:P50"/>
    <mergeCell ref="G51:M51"/>
    <mergeCell ref="N51:P51"/>
    <mergeCell ref="G59:M59"/>
    <mergeCell ref="N59:P59"/>
    <mergeCell ref="H60:M60"/>
    <mergeCell ref="N60:P60"/>
    <mergeCell ref="H61:M61"/>
    <mergeCell ref="N61:P61"/>
    <mergeCell ref="H55:M55"/>
    <mergeCell ref="N55:P55"/>
    <mergeCell ref="G56:M56"/>
    <mergeCell ref="N56:P56"/>
    <mergeCell ref="A57:U57"/>
    <mergeCell ref="G58:P58"/>
    <mergeCell ref="A65:U65"/>
    <mergeCell ref="B66:T66"/>
    <mergeCell ref="B67:T67"/>
    <mergeCell ref="B68:T71"/>
    <mergeCell ref="B72:T72"/>
    <mergeCell ref="A73:U73"/>
    <mergeCell ref="H62:M62"/>
    <mergeCell ref="N62:P62"/>
    <mergeCell ref="H63:M63"/>
    <mergeCell ref="N63:P63"/>
    <mergeCell ref="G64:M64"/>
    <mergeCell ref="N64:P64"/>
  </mergeCells>
  <pageMargins left="0.511811024" right="0.511811024" top="0.78740157499999996" bottom="0.78740157499999996" header="0.31496062000000002" footer="0.31496062000000002"/>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vt:lpstr>
      <vt:lpstr>Cronograma</vt:lpstr>
      <vt:lpstr>BDI</vt:lpstr>
      <vt:lpstr>BDI!Area_de_impressao</vt:lpstr>
      <vt:lpstr>Cronograma!Area_de_impressao</vt:lpstr>
      <vt:lpstr>Planilha!Area_de_impressao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PROJETOS EXTERNOS</dc:creator>
  <cp:lastModifiedBy>Margareth</cp:lastModifiedBy>
  <cp:lastPrinted>2022-11-28T19:21:04Z</cp:lastPrinted>
  <dcterms:created xsi:type="dcterms:W3CDTF">2022-11-28T13:31:08Z</dcterms:created>
  <dcterms:modified xsi:type="dcterms:W3CDTF">2023-03-28T12:43:19Z</dcterms:modified>
</cp:coreProperties>
</file>