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2025\EDITAL 2025\EDITAL 90012.2025 UBS DIVINEIA 2\"/>
    </mc:Choice>
  </mc:AlternateContent>
  <xr:revisionPtr revIDLastSave="0" documentId="8_{47069E15-BD3A-494C-9F0A-48ACAE7151C8}" xr6:coauthVersionLast="47" xr6:coauthVersionMax="47" xr10:uidLastSave="{00000000-0000-0000-0000-000000000000}"/>
  <bookViews>
    <workbookView xWindow="-120" yWindow="-120" windowWidth="21840" windowHeight="13140" tabRatio="860" firstSheet="2" activeTab="2" xr2:uid="{00000000-000D-0000-FFFF-FFFF00000000}"/>
  </bookViews>
  <sheets>
    <sheet name="DADOS GERAIS" sheetId="1" state="hidden" r:id="rId1"/>
    <sheet name="RESUMO" sheetId="2" state="hidden" r:id="rId2"/>
    <sheet name="ORC. SINTÉTICO" sheetId="3" r:id="rId3"/>
    <sheet name="BDI DESONERADO" sheetId="6" r:id="rId4"/>
    <sheet name="ENCARGOS SOCIAIS" sheetId="7" state="hidden" r:id="rId5"/>
    <sheet name="JUSTIFICATIVAS CPUS" sheetId="8" state="hidden" r:id="rId6"/>
  </sheets>
  <definedNames>
    <definedName name="_AA100000" localSheetId="5">#REF!</definedName>
    <definedName name="_AA100000">#REF!</definedName>
    <definedName name="_Fill" localSheetId="5">#REF!</definedName>
    <definedName name="_Fill">#REF!</definedName>
    <definedName name="_xlnm._FilterDatabase" localSheetId="5" hidden="1">'JUSTIFICATIVAS CPUS'!$B$15:$M$50</definedName>
    <definedName name="_xlnm._FilterDatabase" localSheetId="2" hidden="1">'ORC. SINTÉTICO'!$A$17:$AC$409</definedName>
    <definedName name="_LOC10" localSheetId="5">#REF!</definedName>
    <definedName name="_LOC10">#REF!</definedName>
    <definedName name="_LOC11" localSheetId="5">#REF!</definedName>
    <definedName name="_LOC11">#REF!</definedName>
    <definedName name="_LOC12" localSheetId="5">#REF!</definedName>
    <definedName name="_LOC12">#REF!</definedName>
    <definedName name="_LOC13">#REF!</definedName>
    <definedName name="_LOC14">#REF!</definedName>
    <definedName name="_LOC15">#REF!</definedName>
    <definedName name="_LOC16">#REF!</definedName>
    <definedName name="_LOC17">#REF!</definedName>
    <definedName name="_LOC18">#REF!</definedName>
    <definedName name="_LOC19">#REF!</definedName>
    <definedName name="_LOC2">#REF!</definedName>
    <definedName name="_LOC20">#REF!</definedName>
    <definedName name="_LOC21">#REF!</definedName>
    <definedName name="_LOC22">#REF!</definedName>
    <definedName name="_LOC23">#REF!</definedName>
    <definedName name="_LOC24">#REF!</definedName>
    <definedName name="_LOC25">#REF!</definedName>
    <definedName name="_LOC26">#REF!</definedName>
    <definedName name="_LOC27">#REF!</definedName>
    <definedName name="_LOC28">#REF!</definedName>
    <definedName name="_LOC29">#REF!</definedName>
    <definedName name="_LOC3">#REF!</definedName>
    <definedName name="_LOC30">#REF!</definedName>
    <definedName name="_LOC31">#REF!</definedName>
    <definedName name="_LOC32">#REF!</definedName>
    <definedName name="_LOC33">#REF!</definedName>
    <definedName name="_LOC34">#REF!</definedName>
    <definedName name="_LOC35">#REF!</definedName>
    <definedName name="_LOC36">#REF!</definedName>
    <definedName name="_LOC37">#REF!</definedName>
    <definedName name="_LOC38">#REF!</definedName>
    <definedName name="_LOC39">#REF!</definedName>
    <definedName name="_LOC4">#REF!</definedName>
    <definedName name="_LOC40">#REF!</definedName>
    <definedName name="_LOC41">#REF!</definedName>
    <definedName name="_LOC42">#REF!</definedName>
    <definedName name="_LOC5">#REF!</definedName>
    <definedName name="_LOC6">#REF!</definedName>
    <definedName name="_LOC7">#REF!</definedName>
    <definedName name="_LOC8">#REF!</definedName>
    <definedName name="_LOC9">#REF!</definedName>
    <definedName name="_R">#REF!</definedName>
    <definedName name="AAA">#REF!</definedName>
    <definedName name="AC">#REF!</definedName>
    <definedName name="AL">#REF!</definedName>
    <definedName name="_xlnm.Print_Area" localSheetId="0">'DADOS GERAIS'!$A$1:$F$34</definedName>
    <definedName name="_xlnm.Print_Area" localSheetId="5">'JUSTIFICATIVAS CPUS'!$A$1:$I$51</definedName>
    <definedName name="_xlnm.Print_Area" localSheetId="2">'ORC. SINTÉTICO'!$A$1:$K$414</definedName>
    <definedName name="_xlnm.Print_Area" localSheetId="1">RESUMO!$A$1:$G$52</definedName>
    <definedName name="Área_impressão_IM" localSheetId="5">#REF!</definedName>
    <definedName name="Área_impressão_IM">#REF!</definedName>
    <definedName name="B.01.05.10.10" localSheetId="5">#REF!</definedName>
    <definedName name="B.01.05.10.10">#REF!</definedName>
    <definedName name="CD" localSheetId="5">#REF!</definedName>
    <definedName name="CD">#REF!</definedName>
    <definedName name="CP">#REF!</definedName>
    <definedName name="CS">#REF!</definedName>
    <definedName name="CT">#REF!</definedName>
    <definedName name="EV">#REF!</definedName>
    <definedName name="IC">#REF!</definedName>
    <definedName name="IMPR">#REF!</definedName>
    <definedName name="IMPR1">#REF!</definedName>
    <definedName name="IS">#REF!</definedName>
    <definedName name="LB">#REF!</definedName>
    <definedName name="MACROS">#REF!</definedName>
    <definedName name="Preço_Unit_Chácaras">#REF!</definedName>
    <definedName name="Print_Area_MI">#REF!</definedName>
    <definedName name="PV">#REF!</definedName>
    <definedName name="Quant_Chácaras">#REF!</definedName>
    <definedName name="Receita_Chácaras">#REF!</definedName>
    <definedName name="solver_opt">#REF!</definedName>
    <definedName name="solver_tmp">#REF!</definedName>
    <definedName name="t_meso_2">#REF!</definedName>
    <definedName name="t_super_est_2">#REF!</definedName>
    <definedName name="TESTE">#REF!</definedName>
    <definedName name="_xlnm.Print_Titles" localSheetId="5">'JUSTIFICATIVAS CPUS'!$1:$15</definedName>
    <definedName name="_xlnm.Print_Titles" localSheetId="2">'ORC. SINTÉTICO'!$2:$17</definedName>
    <definedName name="tot_infra_1" localSheetId="5">#REF!</definedName>
    <definedName name="tot_infra_1">#REF!</definedName>
    <definedName name="TOTAL_GERAL" localSheetId="5">#REF!</definedName>
    <definedName name="TOTAL_GERAL">#REF!</definedName>
    <definedName name="TOTALCRONOGRA" localSheetId="5">#REF!</definedName>
    <definedName name="TOTALCRONOGRA">#REF!</definedName>
    <definedName name="wrn.COLETAS._.DE._.EQUIPAMENTOS.">#REF!</definedName>
    <definedName name="wrn.COLETAS._.DE._.MATERIAIS.">#REF!</definedName>
    <definedName name="wrn.COMP._.EQUIP.">#REF!</definedName>
    <definedName name="wrn.COMP._.MATERIAIS.">#REF!</definedName>
    <definedName name="wrn.PNEUS.">#REF!</definedName>
    <definedName name="Z_0306F0C2_70DB_4729_BB6A_5299B1A5AEA0_.wvu.PrintArea" localSheetId="3">'BDI DESONERADO'!$A$1:$G$56</definedName>
    <definedName name="Z_0306F0C2_70DB_4729_BB6A_5299B1A5AEA0_.wvu.PrintArea" localSheetId="4">'ENCARGOS SOCIAIS'!$A$1:$G$74</definedName>
    <definedName name="Z_12376024_9872_4870_B42C_DF0FD31EC62E_.wvu.PrintArea" localSheetId="3">'BDI DESONERADO'!$A$1:$G$56</definedName>
    <definedName name="Z_12376024_9872_4870_B42C_DF0FD31EC62E_.wvu.PrintArea" localSheetId="4">'ENCARGOS SOCIAIS'!$A$1:$G$74</definedName>
    <definedName name="Z_12538664_79C6_4AAD_BD81_5363A5F496D7_.wvu.PrintArea" localSheetId="0">'DADOS GERAIS'!$B$2:$E$34</definedName>
    <definedName name="Z_12538664_79C6_4AAD_BD81_5363A5F496D7_.wvu.PrintArea" localSheetId="2">'ORC. SINTÉTICO'!$B$2:$J$271</definedName>
    <definedName name="Z_12538664_79C6_4AAD_BD81_5363A5F496D7_.wvu.PrintArea" localSheetId="1">RESUMO!$B$2:$F$52</definedName>
    <definedName name="Z_12538664_79C6_4AAD_BD81_5363A5F496D7_.wvu.Rows" localSheetId="2">'ORC. SINTÉTICO'!$275:$280</definedName>
    <definedName name="Z_18D9C5C8_6EC0_4507_ACF1_BEE4D54D4AE8_.wvu.PrintArea" localSheetId="0">'DADOS GERAIS'!$B$2:$E$34</definedName>
    <definedName name="Z_18D9C5C8_6EC0_4507_ACF1_BEE4D54D4AE8_.wvu.PrintArea" localSheetId="2">'ORC. SINTÉTICO'!$B$2:$J$271</definedName>
    <definedName name="Z_18D9C5C8_6EC0_4507_ACF1_BEE4D54D4AE8_.wvu.PrintArea" localSheetId="1">RESUMO!$B$2:$F$52</definedName>
    <definedName name="Z_18D9C5C8_6EC0_4507_ACF1_BEE4D54D4AE8_.wvu.Rows" localSheetId="2">'ORC. SINTÉTICO'!$275:$280</definedName>
    <definedName name="Z_2675BA43_8563_4FE8_9385_CEC837618B0A_.wvu.PrintArea" localSheetId="5">'JUSTIFICATIVAS CPUS'!$B$14:$I$15</definedName>
    <definedName name="Z_28B41BAB_DC76_480E_A1E5_0680F2E379B7_.wvu.PrintArea" localSheetId="5">'JUSTIFICATIVAS CPUS'!$B$14:$I$15</definedName>
    <definedName name="Z_2C035CC8_3055_44F7_AAA9_AD9C9EF12435_.wvu.PrintArea" localSheetId="5">'JUSTIFICATIVAS CPUS'!$B$14:$I$15</definedName>
    <definedName name="Z_31669B58_6052_4B28_A2A6_B4D646275034_.wvu.PrintArea" localSheetId="3">'BDI DESONERADO'!$A$1:$G$56</definedName>
    <definedName name="Z_31669B58_6052_4B28_A2A6_B4D646275034_.wvu.PrintArea" localSheetId="4">'ENCARGOS SOCIAIS'!$A$1:$G$74</definedName>
    <definedName name="Z_53D497E1_E826_4F8A_992E_431F101CA300_.wvu.PrintArea" localSheetId="5">'JUSTIFICATIVAS CPUS'!$B$14:$I$15</definedName>
    <definedName name="Z_5C936B0E_B1B0_4680_9496_257339E19331_.wvu.PrintArea" localSheetId="3">'BDI DESONERADO'!$A$1:$G$56</definedName>
    <definedName name="Z_5C936B0E_B1B0_4680_9496_257339E19331_.wvu.PrintArea" localSheetId="4">'ENCARGOS SOCIAIS'!$A$1:$G$74</definedName>
    <definedName name="Z_5EB5A1F5_D41C_4922_9EB6_0F91F671DD29_.wvu.PrintArea" localSheetId="3">'BDI DESONERADO'!$A$1:$G$56</definedName>
    <definedName name="Z_5EB5A1F5_D41C_4922_9EB6_0F91F671DD29_.wvu.PrintArea" localSheetId="4">'ENCARGOS SOCIAIS'!$A$1:$G$74</definedName>
    <definedName name="Z_6C4A5780_A529_48FA_99BA_79BD868CD359_.wvu.PrintArea" localSheetId="5">'JUSTIFICATIVAS CPUS'!$B$14:$I$15</definedName>
    <definedName name="Z_6CEAEE79_3031_4A07_9C1B_BEA3A33B6E8E_.wvu.PrintArea" localSheetId="3">'BDI DESONERADO'!$A$1:$G$56</definedName>
    <definedName name="Z_6CEAEE79_3031_4A07_9C1B_BEA3A33B6E8E_.wvu.PrintArea" localSheetId="4">'ENCARGOS SOCIAIS'!$A$1:$G$74</definedName>
    <definedName name="Z_7FF15CC8_DB84_4698_8C98_3A52BD743E2D_.wvu.PrintArea" localSheetId="5">'JUSTIFICATIVAS CPUS'!$B$14:$I$15</definedName>
    <definedName name="Z_8AD65702_4E2C_47D8_8007_38AB6DC80A2F_.wvu.PrintArea" localSheetId="5">'JUSTIFICATIVAS CPUS'!$B$14:$I$15</definedName>
    <definedName name="Z_8D21F177_5E6A_4C44_9891_68BF06A93C62_.wvu.PrintArea" localSheetId="5">'JUSTIFICATIVAS CPUS'!$B$14:$I$15</definedName>
    <definedName name="Z_A07C36CD_65E3_4A21_B956_D1766C5EB84D_.wvu.PrintArea" localSheetId="5">'JUSTIFICATIVAS CPUS'!$B$14:$I$15</definedName>
    <definedName name="Z_A951D8EB_0DF5_4872_832B_26DF5B5ABADD_.wvu.PrintArea" localSheetId="5">'JUSTIFICATIVAS CPUS'!$B$14:$I$15</definedName>
    <definedName name="Z_CA485D5E_5C09_4636_B7A6_10EC2B405CCB_.wvu.PrintArea" localSheetId="0">'DADOS GERAIS'!$A$1:$F$35</definedName>
    <definedName name="Z_CA485D5E_5C09_4636_B7A6_10EC2B405CCB_.wvu.PrintArea" localSheetId="2">'ORC. SINTÉTICO'!$B$1:$J$274</definedName>
    <definedName name="Z_CA485D5E_5C09_4636_B7A6_10EC2B405CCB_.wvu.PrintArea" localSheetId="1">RESUMO!$A$1:$G$52</definedName>
    <definedName name="Z_CA485D5E_5C09_4636_B7A6_10EC2B405CCB_.wvu.Rows" localSheetId="2">'ORC. SINTÉTICO'!$275:$280</definedName>
    <definedName name="Z_E00A2F2B_5FAE_482A_B5C1_08D9DD4D80BE_.wvu.PrintArea" localSheetId="5">'JUSTIFICATIVAS CPUS'!$B$14:$I$15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3" l="1"/>
  <c r="K12" i="3"/>
  <c r="J149" i="3"/>
  <c r="I9" i="8"/>
  <c r="I12" i="8"/>
  <c r="G11" i="8"/>
  <c r="G8" i="8"/>
  <c r="B12" i="8"/>
  <c r="B11" i="8"/>
  <c r="B8" i="8"/>
  <c r="B12" i="6" l="1"/>
  <c r="B12" i="2"/>
  <c r="F12" i="7"/>
  <c r="B12" i="7"/>
  <c r="F11" i="7"/>
  <c r="B11" i="7"/>
  <c r="F9" i="7"/>
  <c r="F8" i="7"/>
  <c r="B8" i="7"/>
  <c r="F12" i="6"/>
  <c r="F11" i="6"/>
  <c r="B11" i="6"/>
  <c r="F9" i="6"/>
  <c r="F8" i="6"/>
  <c r="B8" i="6"/>
  <c r="F50" i="7"/>
  <c r="E50" i="7"/>
  <c r="F42" i="7"/>
  <c r="E42" i="7"/>
  <c r="F29" i="7"/>
  <c r="E29" i="7"/>
  <c r="C20" i="1"/>
  <c r="E30" i="6"/>
  <c r="E36" i="6" s="1"/>
  <c r="B13" i="3"/>
  <c r="K8" i="3"/>
  <c r="J8" i="3"/>
  <c r="F12" i="2"/>
  <c r="F11" i="2"/>
  <c r="B11" i="2"/>
  <c r="F8" i="2"/>
  <c r="B8" i="2"/>
  <c r="B9" i="1"/>
  <c r="B9" i="8" l="1"/>
  <c r="C19" i="1"/>
  <c r="D9" i="2" s="1"/>
  <c r="D12" i="7"/>
  <c r="D9" i="7"/>
  <c r="E53" i="7"/>
  <c r="E55" i="7" s="1"/>
  <c r="E56" i="7" s="1"/>
  <c r="H12" i="8" s="1"/>
  <c r="B9" i="7"/>
  <c r="B9" i="6"/>
  <c r="F53" i="7"/>
  <c r="D12" i="6"/>
  <c r="B9" i="2"/>
  <c r="B12" i="3"/>
  <c r="E54" i="7"/>
  <c r="F54" i="7"/>
  <c r="B11" i="3"/>
  <c r="D9" i="6" l="1"/>
  <c r="G12" i="8"/>
  <c r="G9" i="8"/>
  <c r="J9" i="3"/>
  <c r="F55" i="7"/>
  <c r="F56" i="7" s="1"/>
  <c r="H9" i="8" s="1"/>
  <c r="E12" i="2"/>
  <c r="E12" i="7"/>
  <c r="E12" i="6"/>
  <c r="C37" i="2" a="1"/>
  <c r="C37" i="2" s="1"/>
  <c r="C29" i="2" a="1"/>
  <c r="C29" i="2" s="1"/>
  <c r="C21" i="2" a="1"/>
  <c r="C21" i="2" s="1"/>
  <c r="C32" i="2" a="1"/>
  <c r="C32" i="2" s="1"/>
  <c r="C24" i="2" a="1"/>
  <c r="C24" i="2" s="1"/>
  <c r="C35" i="2" a="1"/>
  <c r="C35" i="2" s="1"/>
  <c r="C27" i="2" a="1"/>
  <c r="C27" i="2" s="1"/>
  <c r="C19" i="2" a="1"/>
  <c r="C19" i="2" s="1"/>
  <c r="C20" i="2" a="1"/>
  <c r="C20" i="2" s="1"/>
  <c r="C30" i="2" a="1"/>
  <c r="C30" i="2" s="1"/>
  <c r="C22" i="2" a="1"/>
  <c r="C22" i="2" s="1"/>
  <c r="C33" i="2" a="1"/>
  <c r="C33" i="2" s="1"/>
  <c r="C25" i="2" a="1"/>
  <c r="C25" i="2" s="1"/>
  <c r="C17" i="2" a="1"/>
  <c r="C17" i="2" s="1"/>
  <c r="C36" i="2" a="1"/>
  <c r="C36" i="2" s="1"/>
  <c r="C28" i="2" a="1"/>
  <c r="C28" i="2" s="1"/>
  <c r="C31" i="2" a="1"/>
  <c r="C31" i="2" s="1"/>
  <c r="C23" i="2" a="1"/>
  <c r="C23" i="2" s="1"/>
  <c r="C34" i="2" a="1"/>
  <c r="C34" i="2" s="1"/>
  <c r="C26" i="2" a="1"/>
  <c r="C26" i="2" s="1"/>
  <c r="C18" i="2" a="1"/>
  <c r="C18" i="2" s="1"/>
  <c r="I40" i="3" l="1"/>
  <c r="J40" i="3" s="1"/>
  <c r="I60" i="3"/>
  <c r="J60" i="3" s="1"/>
  <c r="I84" i="3"/>
  <c r="J84" i="3" s="1"/>
  <c r="I100" i="3"/>
  <c r="J100" i="3" s="1"/>
  <c r="I128" i="3"/>
  <c r="J128" i="3" s="1"/>
  <c r="I164" i="3"/>
  <c r="J164" i="3" s="1"/>
  <c r="I192" i="3"/>
  <c r="J192" i="3" s="1"/>
  <c r="I216" i="3"/>
  <c r="J216" i="3" s="1"/>
  <c r="I244" i="3"/>
  <c r="J244" i="3" s="1"/>
  <c r="I280" i="3"/>
  <c r="J280" i="3" s="1"/>
  <c r="I312" i="3"/>
  <c r="J312" i="3" s="1"/>
  <c r="I332" i="3"/>
  <c r="J332" i="3" s="1"/>
  <c r="I348" i="3"/>
  <c r="J348" i="3" s="1"/>
  <c r="I376" i="3"/>
  <c r="J376" i="3" s="1"/>
  <c r="I400" i="3"/>
  <c r="J400" i="3" s="1"/>
  <c r="I403" i="3"/>
  <c r="J403" i="3" s="1"/>
  <c r="I396" i="3"/>
  <c r="J396" i="3" s="1"/>
  <c r="I391" i="3"/>
  <c r="J391" i="3" s="1"/>
  <c r="I386" i="3"/>
  <c r="J386" i="3" s="1"/>
  <c r="I379" i="3"/>
  <c r="J379" i="3" s="1"/>
  <c r="I374" i="3"/>
  <c r="J374" i="3" s="1"/>
  <c r="I368" i="3"/>
  <c r="J368" i="3" s="1"/>
  <c r="I363" i="3"/>
  <c r="J363" i="3" s="1"/>
  <c r="I358" i="3"/>
  <c r="J358" i="3" s="1"/>
  <c r="I351" i="3"/>
  <c r="J351" i="3" s="1"/>
  <c r="I346" i="3"/>
  <c r="J346" i="3" s="1"/>
  <c r="I341" i="3"/>
  <c r="J341" i="3" s="1"/>
  <c r="I335" i="3"/>
  <c r="J335" i="3" s="1"/>
  <c r="I330" i="3"/>
  <c r="J330" i="3" s="1"/>
  <c r="I325" i="3"/>
  <c r="J325" i="3" s="1"/>
  <c r="I319" i="3"/>
  <c r="J319" i="3" s="1"/>
  <c r="I315" i="3"/>
  <c r="J315" i="3" s="1"/>
  <c r="I310" i="3"/>
  <c r="J310" i="3" s="1"/>
  <c r="I303" i="3"/>
  <c r="J303" i="3" s="1"/>
  <c r="I299" i="3"/>
  <c r="J299" i="3" s="1"/>
  <c r="I294" i="3"/>
  <c r="J294" i="3" s="1"/>
  <c r="I289" i="3"/>
  <c r="J289" i="3" s="1"/>
  <c r="I285" i="3"/>
  <c r="J285" i="3" s="1"/>
  <c r="I278" i="3"/>
  <c r="J278" i="3" s="1"/>
  <c r="I274" i="3"/>
  <c r="J274" i="3" s="1"/>
  <c r="I269" i="3"/>
  <c r="J269" i="3" s="1"/>
  <c r="I265" i="3"/>
  <c r="J265" i="3" s="1"/>
  <c r="I260" i="3"/>
  <c r="J260" i="3" s="1"/>
  <c r="I255" i="3"/>
  <c r="J255" i="3" s="1"/>
  <c r="I251" i="3"/>
  <c r="J251" i="3" s="1"/>
  <c r="I246" i="3"/>
  <c r="J246" i="3" s="1"/>
  <c r="I241" i="3"/>
  <c r="J241" i="3" s="1"/>
  <c r="I236" i="3"/>
  <c r="J236" i="3" s="1"/>
  <c r="I233" i="3"/>
  <c r="J233" i="3" s="1"/>
  <c r="I229" i="3"/>
  <c r="J229" i="3" s="1"/>
  <c r="I225" i="3"/>
  <c r="J225" i="3" s="1"/>
  <c r="I220" i="3"/>
  <c r="J220" i="3" s="1"/>
  <c r="I217" i="3"/>
  <c r="J217" i="3" s="1"/>
  <c r="I213" i="3"/>
  <c r="J213" i="3" s="1"/>
  <c r="I207" i="3"/>
  <c r="J207" i="3" s="1"/>
  <c r="I202" i="3"/>
  <c r="J202" i="3" s="1"/>
  <c r="I197" i="3"/>
  <c r="J197" i="3" s="1"/>
  <c r="I190" i="3"/>
  <c r="J190" i="3" s="1"/>
  <c r="I184" i="3"/>
  <c r="J184" i="3" s="1"/>
  <c r="I175" i="3"/>
  <c r="J175" i="3" s="1"/>
  <c r="I170" i="3"/>
  <c r="J170" i="3" s="1"/>
  <c r="I158" i="3"/>
  <c r="J158" i="3" s="1"/>
  <c r="I150" i="3"/>
  <c r="J150" i="3" s="1"/>
  <c r="I146" i="3"/>
  <c r="J146" i="3" s="1"/>
  <c r="I139" i="3"/>
  <c r="J139" i="3" s="1"/>
  <c r="I121" i="3"/>
  <c r="J121" i="3" s="1"/>
  <c r="I111" i="3"/>
  <c r="J111" i="3" s="1"/>
  <c r="I98" i="3"/>
  <c r="J98" i="3" s="1"/>
  <c r="I91" i="3"/>
  <c r="J91" i="3" s="1"/>
  <c r="I82" i="3"/>
  <c r="J82" i="3" s="1"/>
  <c r="I77" i="3"/>
  <c r="J77" i="3" s="1"/>
  <c r="I71" i="3"/>
  <c r="J71" i="3" s="1"/>
  <c r="I67" i="3"/>
  <c r="J67" i="3" s="1"/>
  <c r="I61" i="3"/>
  <c r="J61" i="3" s="1"/>
  <c r="I56" i="3"/>
  <c r="J56" i="3" s="1"/>
  <c r="I51" i="3"/>
  <c r="J51" i="3" s="1"/>
  <c r="I46" i="3"/>
  <c r="J46" i="3" s="1"/>
  <c r="I41" i="3"/>
  <c r="J41" i="3" s="1"/>
  <c r="I35" i="3"/>
  <c r="J35" i="3" s="1"/>
  <c r="I28" i="3"/>
  <c r="J28" i="3" s="1"/>
  <c r="I22" i="3"/>
  <c r="J22" i="3" s="1"/>
  <c r="I44" i="3"/>
  <c r="J44" i="3" s="1"/>
  <c r="I64" i="3"/>
  <c r="J64" i="3" s="1"/>
  <c r="I88" i="3"/>
  <c r="J88" i="3" s="1"/>
  <c r="I108" i="3"/>
  <c r="J108" i="3" s="1"/>
  <c r="I132" i="3"/>
  <c r="J132" i="3" s="1"/>
  <c r="I172" i="3"/>
  <c r="J172" i="3" s="1"/>
  <c r="I196" i="3"/>
  <c r="J196" i="3" s="1"/>
  <c r="I224" i="3"/>
  <c r="J224" i="3" s="1"/>
  <c r="I256" i="3"/>
  <c r="J256" i="3" s="1"/>
  <c r="I284" i="3"/>
  <c r="J284" i="3" s="1"/>
  <c r="I320" i="3"/>
  <c r="J320" i="3" s="1"/>
  <c r="I336" i="3"/>
  <c r="J336" i="3" s="1"/>
  <c r="I352" i="3"/>
  <c r="J352" i="3" s="1"/>
  <c r="I380" i="3"/>
  <c r="J380" i="3" s="1"/>
  <c r="I409" i="3"/>
  <c r="J409" i="3" s="1"/>
  <c r="J408" i="3" s="1"/>
  <c r="K409" i="3" s="1"/>
  <c r="I399" i="3"/>
  <c r="J399" i="3" s="1"/>
  <c r="I395" i="3"/>
  <c r="J395" i="3" s="1"/>
  <c r="I389" i="3"/>
  <c r="J389" i="3" s="1"/>
  <c r="I385" i="3"/>
  <c r="J385" i="3" s="1"/>
  <c r="I378" i="3"/>
  <c r="J378" i="3" s="1"/>
  <c r="I371" i="3"/>
  <c r="J371" i="3" s="1"/>
  <c r="I367" i="3"/>
  <c r="J367" i="3" s="1"/>
  <c r="I362" i="3"/>
  <c r="J362" i="3" s="1"/>
  <c r="I355" i="3"/>
  <c r="J355" i="3" s="1"/>
  <c r="I350" i="3"/>
  <c r="J350" i="3" s="1"/>
  <c r="I345" i="3"/>
  <c r="J345" i="3" s="1"/>
  <c r="I339" i="3"/>
  <c r="J339" i="3" s="1"/>
  <c r="I334" i="3"/>
  <c r="J334" i="3" s="1"/>
  <c r="I329" i="3"/>
  <c r="J329" i="3" s="1"/>
  <c r="I323" i="3"/>
  <c r="J323" i="3" s="1"/>
  <c r="I318" i="3"/>
  <c r="J318" i="3" s="1"/>
  <c r="I314" i="3"/>
  <c r="J314" i="3" s="1"/>
  <c r="I307" i="3"/>
  <c r="J307" i="3" s="1"/>
  <c r="I302" i="3"/>
  <c r="J302" i="3" s="1"/>
  <c r="I298" i="3"/>
  <c r="J298" i="3" s="1"/>
  <c r="I293" i="3"/>
  <c r="J293" i="3" s="1"/>
  <c r="I288" i="3"/>
  <c r="J288" i="3" s="1"/>
  <c r="I282" i="3"/>
  <c r="J282" i="3" s="1"/>
  <c r="I277" i="3"/>
  <c r="J277" i="3" s="1"/>
  <c r="I273" i="3"/>
  <c r="J273" i="3" s="1"/>
  <c r="I268" i="3"/>
  <c r="J268" i="3" s="1"/>
  <c r="I263" i="3"/>
  <c r="J263" i="3" s="1"/>
  <c r="I259" i="3"/>
  <c r="J259" i="3" s="1"/>
  <c r="I254" i="3"/>
  <c r="J254" i="3" s="1"/>
  <c r="I250" i="3"/>
  <c r="J250" i="3" s="1"/>
  <c r="I245" i="3"/>
  <c r="J245" i="3" s="1"/>
  <c r="I239" i="3"/>
  <c r="J239" i="3" s="1"/>
  <c r="I235" i="3"/>
  <c r="J235" i="3" s="1"/>
  <c r="I231" i="3"/>
  <c r="J231" i="3" s="1"/>
  <c r="I228" i="3"/>
  <c r="J228" i="3" s="1"/>
  <c r="I223" i="3"/>
  <c r="J223" i="3" s="1"/>
  <c r="I219" i="3"/>
  <c r="J219" i="3" s="1"/>
  <c r="I215" i="3"/>
  <c r="J215" i="3" s="1"/>
  <c r="I212" i="3"/>
  <c r="J212" i="3" s="1"/>
  <c r="I206" i="3"/>
  <c r="J206" i="3" s="1"/>
  <c r="I201" i="3"/>
  <c r="J201" i="3" s="1"/>
  <c r="I195" i="3"/>
  <c r="J195" i="3" s="1"/>
  <c r="I189" i="3"/>
  <c r="J189" i="3" s="1"/>
  <c r="I181" i="3"/>
  <c r="J181" i="3" s="1"/>
  <c r="J180" i="3" s="1"/>
  <c r="K181" i="3" s="1"/>
  <c r="K182" i="3" s="1"/>
  <c r="I173" i="3"/>
  <c r="J173" i="3" s="1"/>
  <c r="I167" i="3"/>
  <c r="J167" i="3" s="1"/>
  <c r="I154" i="3"/>
  <c r="J154" i="3" s="1"/>
  <c r="I143" i="3"/>
  <c r="J143" i="3" s="1"/>
  <c r="I137" i="3"/>
  <c r="J137" i="3" s="1"/>
  <c r="I130" i="3"/>
  <c r="J130" i="3" s="1"/>
  <c r="I126" i="3"/>
  <c r="J126" i="3" s="1"/>
  <c r="I119" i="3"/>
  <c r="J119" i="3" s="1"/>
  <c r="I110" i="3"/>
  <c r="J110" i="3" s="1"/>
  <c r="I105" i="3"/>
  <c r="J105" i="3" s="1"/>
  <c r="I97" i="3"/>
  <c r="J97" i="3" s="1"/>
  <c r="I90" i="3"/>
  <c r="J90" i="3" s="1"/>
  <c r="I81" i="3"/>
  <c r="J81" i="3" s="1"/>
  <c r="I75" i="3"/>
  <c r="J75" i="3" s="1"/>
  <c r="I70" i="3"/>
  <c r="J70" i="3" s="1"/>
  <c r="I66" i="3"/>
  <c r="J66" i="3" s="1"/>
  <c r="I59" i="3"/>
  <c r="J59" i="3" s="1"/>
  <c r="I55" i="3"/>
  <c r="J55" i="3" s="1"/>
  <c r="I50" i="3"/>
  <c r="J50" i="3" s="1"/>
  <c r="I45" i="3"/>
  <c r="J45" i="3" s="1"/>
  <c r="I39" i="3"/>
  <c r="J39" i="3" s="1"/>
  <c r="I33" i="3"/>
  <c r="J33" i="3" s="1"/>
  <c r="I26" i="3"/>
  <c r="J26" i="3" s="1"/>
  <c r="I21" i="3"/>
  <c r="J21" i="3" s="1"/>
  <c r="I24" i="3"/>
  <c r="J24" i="3" s="1"/>
  <c r="I48" i="3"/>
  <c r="J48" i="3" s="1"/>
  <c r="I76" i="3"/>
  <c r="J76" i="3" s="1"/>
  <c r="I92" i="3"/>
  <c r="J92" i="3" s="1"/>
  <c r="I112" i="3"/>
  <c r="J112" i="3" s="1"/>
  <c r="I140" i="3"/>
  <c r="J140" i="3" s="1"/>
  <c r="I176" i="3"/>
  <c r="J176" i="3" s="1"/>
  <c r="I200" i="3"/>
  <c r="J200" i="3" s="1"/>
  <c r="I232" i="3"/>
  <c r="J232" i="3" s="1"/>
  <c r="I264" i="3"/>
  <c r="J264" i="3" s="1"/>
  <c r="I292" i="3"/>
  <c r="J292" i="3" s="1"/>
  <c r="I324" i="3"/>
  <c r="J324" i="3" s="1"/>
  <c r="I340" i="3"/>
  <c r="J340" i="3" s="1"/>
  <c r="I356" i="3"/>
  <c r="J356" i="3" s="1"/>
  <c r="I384" i="3"/>
  <c r="J384" i="3" s="1"/>
  <c r="I407" i="3"/>
  <c r="J407" i="3" s="1"/>
  <c r="I398" i="3"/>
  <c r="J398" i="3" s="1"/>
  <c r="I394" i="3"/>
  <c r="J394" i="3" s="1"/>
  <c r="I388" i="3"/>
  <c r="J388" i="3" s="1"/>
  <c r="I382" i="3"/>
  <c r="J382" i="3" s="1"/>
  <c r="I377" i="3"/>
  <c r="J377" i="3" s="1"/>
  <c r="I370" i="3"/>
  <c r="J370" i="3" s="1"/>
  <c r="I366" i="3"/>
  <c r="J366" i="3" s="1"/>
  <c r="I361" i="3"/>
  <c r="J361" i="3" s="1"/>
  <c r="I354" i="3"/>
  <c r="J354" i="3" s="1"/>
  <c r="I349" i="3"/>
  <c r="J349" i="3" s="1"/>
  <c r="I343" i="3"/>
  <c r="J343" i="3" s="1"/>
  <c r="I338" i="3"/>
  <c r="J338" i="3" s="1"/>
  <c r="I333" i="3"/>
  <c r="J333" i="3" s="1"/>
  <c r="I327" i="3"/>
  <c r="J327" i="3" s="1"/>
  <c r="I322" i="3"/>
  <c r="J322" i="3" s="1"/>
  <c r="I317" i="3"/>
  <c r="J317" i="3" s="1"/>
  <c r="I313" i="3"/>
  <c r="J313" i="3" s="1"/>
  <c r="I306" i="3"/>
  <c r="J306" i="3" s="1"/>
  <c r="I301" i="3"/>
  <c r="J301" i="3" s="1"/>
  <c r="I297" i="3"/>
  <c r="J297" i="3" s="1"/>
  <c r="I291" i="3"/>
  <c r="J291" i="3" s="1"/>
  <c r="I287" i="3"/>
  <c r="J287" i="3" s="1"/>
  <c r="I281" i="3"/>
  <c r="J281" i="3" s="1"/>
  <c r="I276" i="3"/>
  <c r="J276" i="3" s="1"/>
  <c r="I271" i="3"/>
  <c r="J271" i="3" s="1"/>
  <c r="I267" i="3"/>
  <c r="J267" i="3" s="1"/>
  <c r="I262" i="3"/>
  <c r="J262" i="3" s="1"/>
  <c r="I258" i="3"/>
  <c r="J258" i="3" s="1"/>
  <c r="I253" i="3"/>
  <c r="J253" i="3" s="1"/>
  <c r="I249" i="3"/>
  <c r="J249" i="3" s="1"/>
  <c r="I243" i="3"/>
  <c r="J243" i="3" s="1"/>
  <c r="I238" i="3"/>
  <c r="J238" i="3" s="1"/>
  <c r="I227" i="3"/>
  <c r="J227" i="3" s="1"/>
  <c r="I222" i="3"/>
  <c r="J222" i="3" s="1"/>
  <c r="I211" i="3"/>
  <c r="J211" i="3" s="1"/>
  <c r="I205" i="3"/>
  <c r="J205" i="3" s="1"/>
  <c r="I199" i="3"/>
  <c r="J199" i="3" s="1"/>
  <c r="I194" i="3"/>
  <c r="J194" i="3" s="1"/>
  <c r="I187" i="3"/>
  <c r="J187" i="3" s="1"/>
  <c r="I179" i="3"/>
  <c r="J179" i="3" s="1"/>
  <c r="I165" i="3"/>
  <c r="J165" i="3" s="1"/>
  <c r="I148" i="3"/>
  <c r="J148" i="3" s="1"/>
  <c r="I142" i="3"/>
  <c r="J142" i="3" s="1"/>
  <c r="I134" i="3"/>
  <c r="J134" i="3" s="1"/>
  <c r="I129" i="3"/>
  <c r="J129" i="3" s="1"/>
  <c r="I123" i="3"/>
  <c r="J123" i="3" s="1"/>
  <c r="I115" i="3"/>
  <c r="J115" i="3" s="1"/>
  <c r="I104" i="3"/>
  <c r="J104" i="3" s="1"/>
  <c r="I95" i="3"/>
  <c r="J95" i="3" s="1"/>
  <c r="I89" i="3"/>
  <c r="J89" i="3" s="1"/>
  <c r="I79" i="3"/>
  <c r="J79" i="3" s="1"/>
  <c r="I74" i="3"/>
  <c r="J74" i="3" s="1"/>
  <c r="I69" i="3"/>
  <c r="J69" i="3" s="1"/>
  <c r="I65" i="3"/>
  <c r="J65" i="3" s="1"/>
  <c r="I58" i="3"/>
  <c r="J58" i="3" s="1"/>
  <c r="I54" i="3"/>
  <c r="I49" i="3"/>
  <c r="J49" i="3" s="1"/>
  <c r="I43" i="3"/>
  <c r="J43" i="3" s="1"/>
  <c r="I38" i="3"/>
  <c r="J38" i="3" s="1"/>
  <c r="I31" i="3"/>
  <c r="J31" i="3" s="1"/>
  <c r="I25" i="3"/>
  <c r="J25" i="3" s="1"/>
  <c r="I20" i="3"/>
  <c r="J20" i="3" s="1"/>
  <c r="I27" i="3"/>
  <c r="J27" i="3" s="1"/>
  <c r="I52" i="3"/>
  <c r="J52" i="3" s="1"/>
  <c r="I80" i="3"/>
  <c r="J80" i="3" s="1"/>
  <c r="I96" i="3"/>
  <c r="J96" i="3" s="1"/>
  <c r="I120" i="3"/>
  <c r="J120" i="3" s="1"/>
  <c r="I156" i="3"/>
  <c r="J156" i="3" s="1"/>
  <c r="I188" i="3"/>
  <c r="J188" i="3" s="1"/>
  <c r="I204" i="3"/>
  <c r="J204" i="3" s="1"/>
  <c r="I240" i="3"/>
  <c r="J240" i="3" s="1"/>
  <c r="I272" i="3"/>
  <c r="J272" i="3" s="1"/>
  <c r="I304" i="3"/>
  <c r="J304" i="3" s="1"/>
  <c r="I328" i="3"/>
  <c r="J328" i="3" s="1"/>
  <c r="I344" i="3"/>
  <c r="J344" i="3" s="1"/>
  <c r="I364" i="3"/>
  <c r="J364" i="3" s="1"/>
  <c r="I392" i="3"/>
  <c r="J392" i="3" s="1"/>
  <c r="I405" i="3"/>
  <c r="J405" i="3" s="1"/>
  <c r="I397" i="3"/>
  <c r="J397" i="3" s="1"/>
  <c r="I393" i="3"/>
  <c r="J393" i="3" s="1"/>
  <c r="I387" i="3"/>
  <c r="J387" i="3" s="1"/>
  <c r="I381" i="3"/>
  <c r="J381" i="3" s="1"/>
  <c r="I375" i="3"/>
  <c r="J375" i="3" s="1"/>
  <c r="I369" i="3"/>
  <c r="J369" i="3" s="1"/>
  <c r="I365" i="3"/>
  <c r="J365" i="3" s="1"/>
  <c r="I359" i="3"/>
  <c r="J359" i="3" s="1"/>
  <c r="I353" i="3"/>
  <c r="J353" i="3" s="1"/>
  <c r="I347" i="3"/>
  <c r="J347" i="3" s="1"/>
  <c r="I342" i="3"/>
  <c r="J342" i="3" s="1"/>
  <c r="I337" i="3"/>
  <c r="J337" i="3" s="1"/>
  <c r="I331" i="3"/>
  <c r="J331" i="3" s="1"/>
  <c r="I326" i="3"/>
  <c r="J326" i="3" s="1"/>
  <c r="I321" i="3"/>
  <c r="J321" i="3" s="1"/>
  <c r="I316" i="3"/>
  <c r="J316" i="3" s="1"/>
  <c r="I311" i="3"/>
  <c r="J311" i="3" s="1"/>
  <c r="I305" i="3"/>
  <c r="J305" i="3" s="1"/>
  <c r="I300" i="3"/>
  <c r="J300" i="3" s="1"/>
  <c r="I295" i="3"/>
  <c r="J295" i="3" s="1"/>
  <c r="I290" i="3"/>
  <c r="J290" i="3" s="1"/>
  <c r="I286" i="3"/>
  <c r="J286" i="3" s="1"/>
  <c r="I279" i="3"/>
  <c r="J279" i="3" s="1"/>
  <c r="I275" i="3"/>
  <c r="J275" i="3" s="1"/>
  <c r="I270" i="3"/>
  <c r="J270" i="3" s="1"/>
  <c r="I266" i="3"/>
  <c r="J266" i="3" s="1"/>
  <c r="I261" i="3"/>
  <c r="J261" i="3" s="1"/>
  <c r="I257" i="3"/>
  <c r="J257" i="3" s="1"/>
  <c r="I252" i="3"/>
  <c r="J252" i="3" s="1"/>
  <c r="I247" i="3"/>
  <c r="J247" i="3" s="1"/>
  <c r="I242" i="3"/>
  <c r="J242" i="3" s="1"/>
  <c r="I237" i="3"/>
  <c r="J237" i="3" s="1"/>
  <c r="I234" i="3"/>
  <c r="J234" i="3" s="1"/>
  <c r="I230" i="3"/>
  <c r="J230" i="3" s="1"/>
  <c r="I226" i="3"/>
  <c r="J226" i="3" s="1"/>
  <c r="I221" i="3"/>
  <c r="J221" i="3" s="1"/>
  <c r="I218" i="3"/>
  <c r="J218" i="3" s="1"/>
  <c r="I214" i="3"/>
  <c r="J214" i="3" s="1"/>
  <c r="I210" i="3"/>
  <c r="J210" i="3" s="1"/>
  <c r="I203" i="3"/>
  <c r="J203" i="3" s="1"/>
  <c r="I198" i="3"/>
  <c r="J198" i="3" s="1"/>
  <c r="I191" i="3"/>
  <c r="J191" i="3" s="1"/>
  <c r="I186" i="3"/>
  <c r="J186" i="3" s="1"/>
  <c r="I178" i="3"/>
  <c r="J178" i="3" s="1"/>
  <c r="I171" i="3"/>
  <c r="J171" i="3" s="1"/>
  <c r="I161" i="3"/>
  <c r="J161" i="3" s="1"/>
  <c r="J159" i="3" s="1"/>
  <c r="K161" i="3" s="1"/>
  <c r="K162" i="3" s="1"/>
  <c r="I153" i="3"/>
  <c r="J153" i="3" s="1"/>
  <c r="I147" i="3"/>
  <c r="J147" i="3" s="1"/>
  <c r="I141" i="3"/>
  <c r="J141" i="3" s="1"/>
  <c r="I133" i="3"/>
  <c r="J133" i="3" s="1"/>
  <c r="I127" i="3"/>
  <c r="J127" i="3" s="1"/>
  <c r="I122" i="3"/>
  <c r="J122" i="3" s="1"/>
  <c r="I114" i="3"/>
  <c r="J114" i="3" s="1"/>
  <c r="I107" i="3"/>
  <c r="J107" i="3" s="1"/>
  <c r="I103" i="3"/>
  <c r="J103" i="3" s="1"/>
  <c r="I93" i="3"/>
  <c r="J93" i="3" s="1"/>
  <c r="I78" i="3"/>
  <c r="J78" i="3" s="1"/>
  <c r="I73" i="3"/>
  <c r="J73" i="3" s="1"/>
  <c r="I68" i="3"/>
  <c r="J68" i="3" s="1"/>
  <c r="I63" i="3"/>
  <c r="J63" i="3" s="1"/>
  <c r="I57" i="3"/>
  <c r="J57" i="3" s="1"/>
  <c r="I53" i="3"/>
  <c r="I47" i="3"/>
  <c r="J47" i="3" s="1"/>
  <c r="I42" i="3"/>
  <c r="J42" i="3" s="1"/>
  <c r="I37" i="3"/>
  <c r="J37" i="3" s="1"/>
  <c r="I29" i="3"/>
  <c r="J29" i="3" s="1"/>
  <c r="I23" i="3"/>
  <c r="J23" i="3" s="1"/>
  <c r="E9" i="2"/>
  <c r="E9" i="7"/>
  <c r="E9" i="6"/>
  <c r="K45" i="3" l="1"/>
  <c r="J86" i="3"/>
  <c r="K96" i="3" s="1"/>
  <c r="J401" i="3"/>
  <c r="K407" i="3" s="1"/>
  <c r="K100" i="3"/>
  <c r="J36" i="3"/>
  <c r="K52" i="3" s="1"/>
  <c r="K37" i="3"/>
  <c r="K53" i="3" s="1"/>
  <c r="J113" i="3"/>
  <c r="K115" i="3" s="1"/>
  <c r="K114" i="3"/>
  <c r="K116" i="3" s="1"/>
  <c r="K38" i="3"/>
  <c r="J383" i="3"/>
  <c r="K387" i="3" s="1"/>
  <c r="K50" i="3"/>
  <c r="K228" i="3"/>
  <c r="J182" i="3"/>
  <c r="K187" i="3" s="1"/>
  <c r="K184" i="3"/>
  <c r="K208" i="3" s="1"/>
  <c r="K192" i="3"/>
  <c r="J116" i="3"/>
  <c r="K119" i="3" s="1"/>
  <c r="K144" i="3" s="1"/>
  <c r="K42" i="3"/>
  <c r="K147" i="3"/>
  <c r="J18" i="3"/>
  <c r="K27" i="3" s="1"/>
  <c r="K43" i="3"/>
  <c r="K194" i="3"/>
  <c r="K267" i="3"/>
  <c r="K48" i="3"/>
  <c r="J53" i="3"/>
  <c r="K74" i="3" s="1"/>
  <c r="K195" i="3"/>
  <c r="K231" i="3"/>
  <c r="K132" i="3"/>
  <c r="K44" i="3"/>
  <c r="K41" i="3"/>
  <c r="K190" i="3"/>
  <c r="J390" i="3"/>
  <c r="K398" i="3" s="1"/>
  <c r="J162" i="3"/>
  <c r="K165" i="3" s="1"/>
  <c r="K191" i="3"/>
  <c r="K247" i="3"/>
  <c r="J144" i="3"/>
  <c r="K150" i="3" s="1"/>
  <c r="K202" i="3"/>
  <c r="K203" i="3"/>
  <c r="K237" i="3"/>
  <c r="K47" i="3"/>
  <c r="J101" i="3"/>
  <c r="K107" i="3" s="1"/>
  <c r="K103" i="3"/>
  <c r="K113" i="3" s="1"/>
  <c r="K127" i="3"/>
  <c r="J151" i="3"/>
  <c r="K155" i="3" s="1"/>
  <c r="K186" i="3"/>
  <c r="J208" i="3"/>
  <c r="K212" i="3" s="1"/>
  <c r="K210" i="3"/>
  <c r="K308" i="3" s="1"/>
  <c r="K261" i="3"/>
  <c r="K279" i="3"/>
  <c r="K304" i="3"/>
  <c r="K188" i="3"/>
  <c r="K49" i="3"/>
  <c r="K129" i="3"/>
  <c r="K199" i="3"/>
  <c r="K253" i="3"/>
  <c r="K271" i="3"/>
  <c r="K232" i="3"/>
  <c r="K112" i="3"/>
  <c r="K39" i="3"/>
  <c r="K110" i="3"/>
  <c r="K201" i="3"/>
  <c r="K219" i="3"/>
  <c r="K235" i="3"/>
  <c r="K293" i="3"/>
  <c r="K224" i="3"/>
  <c r="K108" i="3"/>
  <c r="K46" i="3"/>
  <c r="K139" i="3"/>
  <c r="J168" i="3"/>
  <c r="K170" i="3" s="1"/>
  <c r="K197" i="3"/>
  <c r="K217" i="3"/>
  <c r="K233" i="3"/>
  <c r="K269" i="3"/>
  <c r="K289" i="3"/>
  <c r="J308" i="3"/>
  <c r="K369" i="3" s="1"/>
  <c r="J372" i="3"/>
  <c r="K382" i="3" s="1"/>
  <c r="K244" i="3"/>
  <c r="K128" i="3"/>
  <c r="K40" i="3"/>
  <c r="E37" i="2"/>
  <c r="E29" i="2"/>
  <c r="E22" i="2"/>
  <c r="E26" i="2"/>
  <c r="E31" i="2"/>
  <c r="E36" i="2"/>
  <c r="E21" i="2"/>
  <c r="E19" i="2"/>
  <c r="E24" i="2"/>
  <c r="E18" i="2"/>
  <c r="K23" i="3" l="1"/>
  <c r="K20" i="3"/>
  <c r="K28" i="3"/>
  <c r="K22" i="3"/>
  <c r="K21" i="3"/>
  <c r="E17" i="2"/>
  <c r="K24" i="3"/>
  <c r="K25" i="3"/>
  <c r="K31" i="3"/>
  <c r="K33" i="3"/>
  <c r="E32" i="2"/>
  <c r="K317" i="3"/>
  <c r="K351" i="3"/>
  <c r="K91" i="3"/>
  <c r="K377" i="3"/>
  <c r="K365" i="3"/>
  <c r="K359" i="3"/>
  <c r="K239" i="3"/>
  <c r="K179" i="3"/>
  <c r="K303" i="3"/>
  <c r="K121" i="3"/>
  <c r="K256" i="3"/>
  <c r="K297" i="3"/>
  <c r="K299" i="3"/>
  <c r="K189" i="3"/>
  <c r="K322" i="3"/>
  <c r="K331" i="3"/>
  <c r="K334" i="3"/>
  <c r="K318" i="3"/>
  <c r="E33" i="2"/>
  <c r="K348" i="3"/>
  <c r="K330" i="3"/>
  <c r="K336" i="3"/>
  <c r="K273" i="3"/>
  <c r="K333" i="3"/>
  <c r="K227" i="3"/>
  <c r="K321" i="3"/>
  <c r="K242" i="3"/>
  <c r="K295" i="3"/>
  <c r="K178" i="3"/>
  <c r="K180" i="3" s="1"/>
  <c r="K146" i="3"/>
  <c r="K151" i="3" s="1"/>
  <c r="K133" i="3"/>
  <c r="K265" i="3"/>
  <c r="K307" i="3"/>
  <c r="K130" i="3"/>
  <c r="K264" i="3"/>
  <c r="K148" i="3"/>
  <c r="K204" i="3"/>
  <c r="K196" i="3"/>
  <c r="K205" i="3"/>
  <c r="K225" i="3"/>
  <c r="K111" i="3"/>
  <c r="K97" i="3"/>
  <c r="K243" i="3"/>
  <c r="K252" i="3"/>
  <c r="K315" i="3"/>
  <c r="K276" i="3"/>
  <c r="K344" i="3"/>
  <c r="E35" i="2"/>
  <c r="K374" i="3"/>
  <c r="K383" i="3" s="1"/>
  <c r="K310" i="3"/>
  <c r="K372" i="3" s="1"/>
  <c r="K251" i="3"/>
  <c r="K378" i="3"/>
  <c r="K254" i="3"/>
  <c r="K137" i="3"/>
  <c r="K291" i="3"/>
  <c r="K300" i="3"/>
  <c r="K226" i="3"/>
  <c r="K257" i="3"/>
  <c r="K122" i="3"/>
  <c r="K324" i="3"/>
  <c r="K347" i="3"/>
  <c r="K229" i="3"/>
  <c r="K268" i="3"/>
  <c r="K349" i="3"/>
  <c r="K381" i="3"/>
  <c r="K286" i="3"/>
  <c r="K207" i="3"/>
  <c r="K302" i="3"/>
  <c r="K171" i="3"/>
  <c r="K51" i="3"/>
  <c r="K272" i="3"/>
  <c r="K386" i="3"/>
  <c r="K64" i="3"/>
  <c r="K76" i="3"/>
  <c r="K58" i="3"/>
  <c r="K78" i="3"/>
  <c r="K175" i="3"/>
  <c r="K90" i="3"/>
  <c r="E27" i="2"/>
  <c r="K396" i="3"/>
  <c r="K67" i="3"/>
  <c r="K355" i="3"/>
  <c r="K81" i="3"/>
  <c r="K354" i="3"/>
  <c r="K392" i="3"/>
  <c r="K153" i="3"/>
  <c r="K159" i="3" s="1"/>
  <c r="K405" i="3"/>
  <c r="K320" i="3"/>
  <c r="K277" i="3"/>
  <c r="K361" i="3"/>
  <c r="K104" i="3"/>
  <c r="K305" i="3"/>
  <c r="K73" i="3"/>
  <c r="K280" i="3"/>
  <c r="K368" i="3"/>
  <c r="K285" i="3"/>
  <c r="K213" i="3"/>
  <c r="K82" i="3"/>
  <c r="K371" i="3"/>
  <c r="K288" i="3"/>
  <c r="K215" i="3"/>
  <c r="K105" i="3"/>
  <c r="K356" i="3"/>
  <c r="K327" i="3"/>
  <c r="K249" i="3"/>
  <c r="K89" i="3"/>
  <c r="K337" i="3"/>
  <c r="K93" i="3"/>
  <c r="K362" i="3"/>
  <c r="K123" i="3"/>
  <c r="K131" i="3"/>
  <c r="K214" i="3"/>
  <c r="K363" i="3"/>
  <c r="K278" i="3"/>
  <c r="K77" i="3"/>
  <c r="K172" i="3"/>
  <c r="K367" i="3"/>
  <c r="K282" i="3"/>
  <c r="K70" i="3"/>
  <c r="K176" i="3"/>
  <c r="K388" i="3"/>
  <c r="K301" i="3"/>
  <c r="K211" i="3"/>
  <c r="K397" i="3"/>
  <c r="K311" i="3"/>
  <c r="K234" i="3"/>
  <c r="K141" i="3"/>
  <c r="K57" i="3"/>
  <c r="K216" i="3"/>
  <c r="K379" i="3"/>
  <c r="K274" i="3"/>
  <c r="K98" i="3"/>
  <c r="K259" i="3"/>
  <c r="K238" i="3"/>
  <c r="K326" i="3"/>
  <c r="K395" i="3"/>
  <c r="K59" i="3"/>
  <c r="K63" i="3"/>
  <c r="K385" i="3"/>
  <c r="K60" i="3"/>
  <c r="K376" i="3"/>
  <c r="K346" i="3"/>
  <c r="K61" i="3"/>
  <c r="K350" i="3"/>
  <c r="K75" i="3"/>
  <c r="K394" i="3"/>
  <c r="K306" i="3"/>
  <c r="K222" i="3"/>
  <c r="K65" i="3"/>
  <c r="K275" i="3"/>
  <c r="K298" i="3"/>
  <c r="K66" i="3"/>
  <c r="K156" i="3"/>
  <c r="K312" i="3"/>
  <c r="K341" i="3"/>
  <c r="K260" i="3"/>
  <c r="K56" i="3"/>
  <c r="K284" i="3"/>
  <c r="K345" i="3"/>
  <c r="K263" i="3"/>
  <c r="K154" i="3"/>
  <c r="K292" i="3"/>
  <c r="K366" i="3"/>
  <c r="K281" i="3"/>
  <c r="K142" i="3"/>
  <c r="K120" i="3"/>
  <c r="K375" i="3"/>
  <c r="K290" i="3"/>
  <c r="K218" i="3"/>
  <c r="K332" i="3"/>
  <c r="K358" i="3"/>
  <c r="K236" i="3"/>
  <c r="K206" i="3"/>
  <c r="K200" i="3"/>
  <c r="K134" i="3"/>
  <c r="K266" i="3"/>
  <c r="K84" i="3"/>
  <c r="K389" i="3"/>
  <c r="E34" i="2"/>
  <c r="K173" i="3"/>
  <c r="K95" i="3"/>
  <c r="K80" i="3"/>
  <c r="K68" i="3"/>
  <c r="E20" i="2"/>
  <c r="E28" i="2"/>
  <c r="K399" i="3"/>
  <c r="K314" i="3"/>
  <c r="K340" i="3"/>
  <c r="K313" i="3"/>
  <c r="K69" i="3"/>
  <c r="K342" i="3"/>
  <c r="K316" i="3"/>
  <c r="K294" i="3"/>
  <c r="K71" i="3"/>
  <c r="K339" i="3"/>
  <c r="K258" i="3"/>
  <c r="K364" i="3"/>
  <c r="K164" i="3"/>
  <c r="K168" i="3" s="1"/>
  <c r="K391" i="3"/>
  <c r="K401" i="3" s="1"/>
  <c r="K325" i="3"/>
  <c r="K246" i="3"/>
  <c r="K158" i="3"/>
  <c r="K352" i="3"/>
  <c r="K329" i="3"/>
  <c r="K250" i="3"/>
  <c r="K167" i="3"/>
  <c r="K55" i="3"/>
  <c r="K140" i="3"/>
  <c r="K370" i="3"/>
  <c r="K287" i="3"/>
  <c r="K328" i="3"/>
  <c r="K221" i="3"/>
  <c r="K255" i="3"/>
  <c r="K223" i="3"/>
  <c r="K92" i="3"/>
  <c r="K393" i="3"/>
  <c r="K29" i="3"/>
  <c r="K400" i="3"/>
  <c r="K319" i="3"/>
  <c r="K241" i="3"/>
  <c r="K35" i="3"/>
  <c r="K380" i="3"/>
  <c r="K323" i="3"/>
  <c r="K245" i="3"/>
  <c r="K126" i="3"/>
  <c r="K26" i="3"/>
  <c r="K384" i="3"/>
  <c r="K390" i="3" s="1"/>
  <c r="K343" i="3"/>
  <c r="K262" i="3"/>
  <c r="K79" i="3"/>
  <c r="K240" i="3"/>
  <c r="K353" i="3"/>
  <c r="K270" i="3"/>
  <c r="K198" i="3"/>
  <c r="K403" i="3"/>
  <c r="K408" i="3" s="1"/>
  <c r="K335" i="3"/>
  <c r="K220" i="3"/>
  <c r="K88" i="3"/>
  <c r="K101" i="3" s="1"/>
  <c r="K143" i="3"/>
  <c r="K338" i="3"/>
  <c r="K230" i="3"/>
  <c r="E25" i="2"/>
  <c r="E23" i="2"/>
  <c r="E30" i="2"/>
  <c r="K86" i="3" l="1"/>
  <c r="K36" i="3"/>
  <c r="E39" i="2"/>
  <c r="F29" i="2" l="1"/>
  <c r="J410" i="3"/>
  <c r="F19" i="2"/>
  <c r="F32" i="2"/>
  <c r="F35" i="2"/>
  <c r="F36" i="2"/>
  <c r="F18" i="2"/>
  <c r="F31" i="2"/>
  <c r="F28" i="2"/>
  <c r="F22" i="2"/>
  <c r="F17" i="2"/>
  <c r="F33" i="2"/>
  <c r="F27" i="2"/>
  <c r="F20" i="2"/>
  <c r="F25" i="2"/>
  <c r="F34" i="2"/>
  <c r="F30" i="2"/>
  <c r="F37" i="2"/>
  <c r="F24" i="2"/>
  <c r="F21" i="2"/>
  <c r="F23" i="2"/>
  <c r="F26" i="2"/>
  <c r="F39" i="2" l="1"/>
  <c r="J413" i="3"/>
  <c r="J412" i="3" s="1"/>
  <c r="J414" i="3" s="1"/>
</calcChain>
</file>

<file path=xl/sharedStrings.xml><?xml version="1.0" encoding="utf-8"?>
<sst xmlns="http://schemas.openxmlformats.org/spreadsheetml/2006/main" count="1792" uniqueCount="1022">
  <si>
    <t xml:space="preserve">DADOS GERAIS </t>
  </si>
  <si>
    <t>Secretaria de Atenção Especializada à Saúde</t>
  </si>
  <si>
    <t>Bancos:</t>
  </si>
  <si>
    <t>Obra:</t>
  </si>
  <si>
    <t>Local:</t>
  </si>
  <si>
    <t>Região:</t>
  </si>
  <si>
    <t>Data Base:</t>
  </si>
  <si>
    <t>BDI Geral (%):</t>
  </si>
  <si>
    <t>BDI Equipamentos (%):</t>
  </si>
  <si>
    <t>Área construída (m²):</t>
  </si>
  <si>
    <t>Data:</t>
  </si>
  <si>
    <t>Revisão:</t>
  </si>
  <si>
    <t>Responsável Técnico pelo Orçamento:</t>
  </si>
  <si>
    <t>Cargo Responsável Técnico:</t>
  </si>
  <si>
    <t>PLANILHA RESUMO</t>
  </si>
  <si>
    <t>BDI Geral:</t>
  </si>
  <si>
    <t>Encargo Social Mensalista:</t>
  </si>
  <si>
    <t>BDI Equipamentos:</t>
  </si>
  <si>
    <t>Encargo Social Horista:</t>
  </si>
  <si>
    <t>ITEM</t>
  </si>
  <si>
    <t>DESCRIÇÃO</t>
  </si>
  <si>
    <t>PREÇO</t>
  </si>
  <si>
    <t>%</t>
  </si>
  <si>
    <t>TOTAL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</si>
  <si>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</si>
  <si>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</si>
  <si>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</si>
  <si>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</si>
  <si>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</si>
  <si>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</si>
  <si>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</si>
  <si>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</si>
  <si>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</si>
  <si>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</si>
  <si>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1.1 </t>
  </si>
  <si>
    <t>SINAPI</t>
  </si>
  <si>
    <t>m²</t>
  </si>
  <si>
    <t xml:space="preserve"> 1.3 </t>
  </si>
  <si>
    <t>UN</t>
  </si>
  <si>
    <t>ENTRADA DE ENERGIA ELÉTRICA, AÉREA, TRIFÁSICA, COM CAIXA DE EMBUTIR, CABO DE 10 MM2 E DISJUNTOR DIN 50A (NÃO INCLUSO O POSTE DE CONCRETO). AF_07/2020_PS</t>
  </si>
  <si>
    <t>FORNECIMENTO E INSTALAÇÃO DE PLACA DE OBRA COM CHAPA GALVANIZADA E ESTRUTURA DE MADEIRA. AF_03/2022_PS</t>
  </si>
  <si>
    <t>SBC</t>
  </si>
  <si>
    <t>FUNDAÇÃO</t>
  </si>
  <si>
    <t xml:space="preserve"> 2.1 </t>
  </si>
  <si>
    <t>M</t>
  </si>
  <si>
    <t xml:space="preserve"> 2.2 </t>
  </si>
  <si>
    <t>ESCAVAÇÃO MANUAL DE VALA COM PROFUNDIDADE MENOR OU IGUAL A 1,30 M. AF_02/2021</t>
  </si>
  <si>
    <t>m³</t>
  </si>
  <si>
    <t xml:space="preserve"> 2.3 </t>
  </si>
  <si>
    <t xml:space="preserve"> 2.4 </t>
  </si>
  <si>
    <t xml:space="preserve"> 2.5 </t>
  </si>
  <si>
    <t xml:space="preserve"> 2.6 </t>
  </si>
  <si>
    <t>KG</t>
  </si>
  <si>
    <t xml:space="preserve"> 2.7 </t>
  </si>
  <si>
    <t xml:space="preserve"> 2.8 </t>
  </si>
  <si>
    <t xml:space="preserve"> 2.9 </t>
  </si>
  <si>
    <t xml:space="preserve"> 96546 </t>
  </si>
  <si>
    <t xml:space="preserve"> 2.10 </t>
  </si>
  <si>
    <t xml:space="preserve"> 2.11 </t>
  </si>
  <si>
    <t xml:space="preserve"> 2.12 </t>
  </si>
  <si>
    <t xml:space="preserve"> 2.13 </t>
  </si>
  <si>
    <t>ESPALHAMENTO DE MATERIAL COM TRATOR DE ESTEIRAS. AF_11/2019</t>
  </si>
  <si>
    <t>REATERRO MANUAL DE VALAS, COM COMPACTADOR DE SOLOS DE PERCUSSÃO. AF_08/2023</t>
  </si>
  <si>
    <t>IMPERMEABILIZAÇÃO DE SUPERFÍCIE COM EMULSÃO ASFÁLTICA, 2 DEMÃOS. AF_09/2023</t>
  </si>
  <si>
    <t>ESTRUTURA</t>
  </si>
  <si>
    <t xml:space="preserve"> 3.1 </t>
  </si>
  <si>
    <t>PILARES</t>
  </si>
  <si>
    <t xml:space="preserve"> 3.1.1 </t>
  </si>
  <si>
    <t xml:space="preserve"> 3.1.2 </t>
  </si>
  <si>
    <t>ARMAÇÃO DE PILAR OU VIGA DE ESTRUTURA CONVENCIONAL DE CONCRETO ARMADO UTILIZANDO AÇO CA-50 DE 10,0 MM - MONTAGEM. AF_06/2022</t>
  </si>
  <si>
    <t xml:space="preserve"> 3.1.3 </t>
  </si>
  <si>
    <t>ARMAÇÃO DE PILAR OU VIGA DE ESTRUTURA CONVENCIONAL DE CONCRETO ARMADO UTILIZANDO AÇO CA-50 DE 12,5 MM - MONTAGEM. AF_06/2022</t>
  </si>
  <si>
    <t xml:space="preserve"> 3.1.4 </t>
  </si>
  <si>
    <t>ARMAÇÃO DE PILAR OU VIGA DE ESTRUTURA CONVENCIONAL DE CONCRETO ARMADO UTILIZANDO AÇO CA-50 DE 16,0 MM - MONTAGEM. AF_06/2022</t>
  </si>
  <si>
    <t xml:space="preserve"> 3.1.5 </t>
  </si>
  <si>
    <t>ARMAÇÃO DE PILAR OU VIGA DE ESTRUTURA CONVENCIONAL DE CONCRETO ARMADO UTILIZANDO AÇO CA-60 DE 5,0 MM - MONTAGEM. AF_06/2022</t>
  </si>
  <si>
    <t xml:space="preserve"> 3.1.6 </t>
  </si>
  <si>
    <t xml:space="preserve"> 3.1.7 </t>
  </si>
  <si>
    <t xml:space="preserve"> 3.2 </t>
  </si>
  <si>
    <t>VIGAS</t>
  </si>
  <si>
    <t xml:space="preserve"> 3.2.1 </t>
  </si>
  <si>
    <t xml:space="preserve"> 3.2.2 </t>
  </si>
  <si>
    <t>ARMAÇÃO DE PILAR OU VIGA DE ESTRUTURA CONVENCIONAL DE CONCRETO ARMADO UTILIZANDO AÇO CA-50 DE 6,3 MM - MONTAGEM. AF_06/2022</t>
  </si>
  <si>
    <t xml:space="preserve"> 3.2.3 </t>
  </si>
  <si>
    <t>ARMAÇÃO DE PILAR OU VIGA DE ESTRUTURA CONVENCIONAL DE CONCRETO ARMADO UTILIZANDO AÇO CA-50 DE 8,0 MM - MONTAGEM. AF_06/2022</t>
  </si>
  <si>
    <t xml:space="preserve"> 3.2.4 </t>
  </si>
  <si>
    <t xml:space="preserve"> 3.2.5 </t>
  </si>
  <si>
    <t xml:space="preserve"> 3.2.6 </t>
  </si>
  <si>
    <t xml:space="preserve"> 3.2.7 </t>
  </si>
  <si>
    <t xml:space="preserve"> 3.2.8 </t>
  </si>
  <si>
    <t xml:space="preserve"> 3.2.9 </t>
  </si>
  <si>
    <t xml:space="preserve"> 3.3 </t>
  </si>
  <si>
    <t xml:space="preserve"> 3.3.1 </t>
  </si>
  <si>
    <t xml:space="preserve"> 3.3.2 </t>
  </si>
  <si>
    <t xml:space="preserve"> 3.3.3 </t>
  </si>
  <si>
    <t>ARMAÇÃO DE LAJE DE ESTRUTURA CONVENCIONAL DE CONCRETO ARMADO UTILIZANDO AÇO CA-60 DE 5,0 MM - MONTAGEM. AF_06/2022</t>
  </si>
  <si>
    <t xml:space="preserve"> 3.3.4 </t>
  </si>
  <si>
    <t>ARMAÇÃO DE LAJE DE ESTRUTURA CONVENCIONAL DE CONCRETO ARMADO UTILIZANDO AÇO CA-50 DE 6,3 MM - MONTAGEM. AF_06/2022</t>
  </si>
  <si>
    <t xml:space="preserve"> 3.3.5 </t>
  </si>
  <si>
    <t>ARMAÇÃO DE LAJE DE ESTRUTURA CONVENCIONAL DE CONCRETO ARMADO UTILIZANDO AÇO CA-50 DE 8,0 MM - MONTAGEM. AF_06/2022</t>
  </si>
  <si>
    <t xml:space="preserve"> 3.3.6 </t>
  </si>
  <si>
    <t>ARMAÇÃO DE LAJE DE ESTRUTURA CONVENCIONAL DE CONCRETO ARMADO UTILIZANDO AÇO CA-50 DE 10,0 MM - MONTAGEM. AF_06/2022</t>
  </si>
  <si>
    <t xml:space="preserve"> 3.3.7 </t>
  </si>
  <si>
    <t xml:space="preserve"> 3.3.8 </t>
  </si>
  <si>
    <t xml:space="preserve"> 4.1 </t>
  </si>
  <si>
    <t xml:space="preserve"> 4.2 </t>
  </si>
  <si>
    <t xml:space="preserve"> 4.3 </t>
  </si>
  <si>
    <t>REVESTIMENTO ARGAMASSADO</t>
  </si>
  <si>
    <t xml:space="preserve"> 5.1 </t>
  </si>
  <si>
    <t>CHAPISCO APLICADO EM ALVENARIA (COM PRESENÇA DE VÃOS) E ESTRUTURAS DE CONCRETO DE FACHADA, COM COLHER DE PEDREIRO.  ARGAMASSA TRAÇO 1:3 COM PREPARO EM BETONEIRA 400L. AF_10/2022</t>
  </si>
  <si>
    <t xml:space="preserve"> 5.2 </t>
  </si>
  <si>
    <t xml:space="preserve"> 5.3 </t>
  </si>
  <si>
    <t xml:space="preserve"> 2180 </t>
  </si>
  <si>
    <t>ORSE</t>
  </si>
  <si>
    <t>Regularização de base para revest. de pisos com arg. traço t4, esp. média = 2,5cm</t>
  </si>
  <si>
    <t>COBERTURA</t>
  </si>
  <si>
    <t xml:space="preserve"> 6.1 </t>
  </si>
  <si>
    <t>TELHAMENTO COM TELHA ONDULADA DE FIBROCIMENTO E = 6 MM, COM RECOBRIMENTO LATERAL DE 1/4 DE ONDA PARA TELHADO COM INCLINAÇÃO MAIOR QUE 10°, COM ATÉ 2 ÁGUAS, INCLUSO IÇAMENTO. AF_07/2019</t>
  </si>
  <si>
    <t>FABRICAÇÃO E INSTALAÇÃO DE PONTALETES DE MADEIRA NÃO APARELHADA PARA TELHADOS COM ATÉ 2 ÁGUAS E COM TELHA ONDULADA DE FIBROCIMENTO, ALUMÍNIO OU PLÁSTICA EM EDIFÍCIO RESIDENCIAL DE MÚLTIPLOS PAVIMENTOS, INCLUSO TRANSPORTE VERTICAL. AF_07/2019</t>
  </si>
  <si>
    <t>TRAMA DE MADEIRA COMPOSTA POR TERÇAS PARA TELHADOS DE ATÉ 2 ÁGUAS PARA TELHA ONDULADA DE FIBROCIMENTO, METÁLICA, PLÁSTICA OU TERMOACÚSTICA, INCLUSO TRANSPORTE VERTICAL. AF_07/2019</t>
  </si>
  <si>
    <t>RUFO EM CHAPA DE AÇO GALVANIZADO NÚMERO 24, CORTE DE 25 CM, INCLUSO TRANSPORTE VERTICAL. AF_07/2019</t>
  </si>
  <si>
    <t>CALHA EM CHAPA DE AÇO GALVANIZADO NÚMERO 24, DESENVOLVIMENTO DE 100 CM, INCLUSO TRANSPORTE VERTICAL. AF_07/2019</t>
  </si>
  <si>
    <t xml:space="preserve"> 7.1 </t>
  </si>
  <si>
    <t>JOELHO 90 GRAUS COM BUCHA DE LATÃO, PVC, SOLDÁVEL, DN 25MM, X 1/2  INSTALADO EM RAMAL OU SUB-RAMAL DE ÁGUA - FORNECIMENTO E INSTALAÇÃO. AF_06/2022</t>
  </si>
  <si>
    <t>JOELHO 90 GRAUS COM BUCHA DE LATÃO, PVC, SOLDÁVEL, DN 25MM, X 3/4  INSTALADO EM RAMAL OU SUB-RAMAL DE ÁGUA - FORNECIMENTO E INSTALAÇÃO. AF_06/2022</t>
  </si>
  <si>
    <t>TÊ DE REDUÇÃO, PVC, SOLDÁVEL, DN 50MM X 25MM, INSTALADO EM PRUMADA DE ÁGUA - FORNECIMENTO E INSTALAÇÃO. AF_06/2022</t>
  </si>
  <si>
    <t>un</t>
  </si>
  <si>
    <t>REGISTRO DE PRESSÃO BRUTO, LATÃO, ROSCÁVEL, 3/4", COM ACABAMENTO E CANOPLA CROMADOS - FORNECIMENTO E INSTALAÇÃO. AF_08/2021</t>
  </si>
  <si>
    <t>REGISTRO DE GAVETA BRUTO, LATÃO, ROSCÁVEL, 3/4", COM ACABAMENTO E CANOPLA CROMADOS - FORNECIMENTO E INSTALAÇÃO. AF_08/2021</t>
  </si>
  <si>
    <t>REGISTRO DE GAVETA BRUTO, LATÃO, ROSCÁVEL, 1 1/2", COM ACABAMENTO E CANOPLA CROMADOS - FORNECIMENTO E INSTALAÇÃO. AF_08/2021</t>
  </si>
  <si>
    <t>JOELHO 90 GRAUS, PVC, SOLDÁVEL, DN 25MM, INSTALADO EM RAMAL DE DISTRIBUIÇÃO DE ÁGUA - FORNECIMENTO E INSTALAÇÃO. AF_06/2022</t>
  </si>
  <si>
    <t>BUCHA DE REDUÇÃO, LONGA, PVC, SOLDÁVEL, DN 40 X 25 MM, INSTALADO EM RAMAL DE DISTRIBUIÇÃO DE ÁGUA - FORNECIMENTO E INSTALAÇÃO. AF_06/2022</t>
  </si>
  <si>
    <t xml:space="preserve"> 7.2 </t>
  </si>
  <si>
    <t>SANITÁRIA</t>
  </si>
  <si>
    <t>CAIXA SIFONADA, COM GRELHA QUADRADA, PVC, DN 150 X 150 X 50 MM, JUNTA SOLDÁVEL, FORNECIDA E INSTALADA EM RAMAL DE DESCARGA OU EM RAMAL DE ESGOTO SANITÁRIO. AF_08/2022</t>
  </si>
  <si>
    <t>CURVA CURTA 90 GRAUS, PVC, SERIE NORMAL, ESGOTO PREDIAL, DN 40 MM, JUNTA SOLDÁVEL, FORNECIDO E INSTALADO EM RAMAL DE DESCARGA OU RAMAL DE ESGOTO SANITÁRIO. AF_08/2022</t>
  </si>
  <si>
    <t>JOELHO 45 GRAUS, PVC, SERIE NORMAL, ESGOTO PREDIAL, DN 40 MM, JUNTA SOLDÁVEL, FORNECIDO E INSTALADO EM RAMAL DE DESCARGA OU RAMAL DE ESGOTO SANITÁRIO. AF_08/2022</t>
  </si>
  <si>
    <t>JOELHO 90 GRAUS, PVC, SERIE NORMAL, ESGOTO PREDIAL, DN 40 MM, JUNTA SOLDÁVEL, FORNECIDO E INSTALADO EM RAMAL DE DESCARGA OU RAMAL DE ESGOTO SANITÁRIO. AF_08/2022</t>
  </si>
  <si>
    <t>TE, PVC, SERIE NORMAL, ESGOTO PREDIAL, DN 40 X 40 MM, JUNTA SOLDÁVEL, FORNECIDO E INSTALADO EM RAMAL DE DESCARGA OU RAMAL DE ESGOTO SANITÁRIO. AF_08/2022</t>
  </si>
  <si>
    <t>REDUÇÃO EXCÊNTRICA, PVC, SERIE R, ÁGUA PLUVIAL, DN 75 X 50 MM, JUNTA ELÁSTICA, FORNECIDO E INSTALADO EM RAMAL DE ENCAMINHAMENTO. AF_06/2022</t>
  </si>
  <si>
    <t>JOELHO 90 GRAUS, PVC, SERIE NORMAL, ESGOTO PREDIAL, DN 50 MM, JUNTA ELÁSTICA, FORNECIDO E INSTALADO EM RAMAL DE DESCARGA OU RAMAL DE ESGOTO SANITÁRIO. AF_08/2022</t>
  </si>
  <si>
    <t>TERMINAL DE VENTILAÇÃO, PVC, SÉRIE NORMAL, ESGOTO PREDIAL, DN 50 MM, JUNTA SOLDÁVEL, FORNECIDO E INSTALADO EM PRUMADA DE ESGOTO SANITÁRIO OU VENTILAÇÃO. AF_08/2022</t>
  </si>
  <si>
    <t>TE, PVC, SERIE NORMAL, ESGOTO PREDIAL, DN 50 X 50 MM, JUNTA ELÁSTICA, FORNECIDO E INSTALADO EM PRUMADA DE ESGOTO SANITÁRIO OU VENTILAÇÃO. AF_08/2022</t>
  </si>
  <si>
    <t xml:space="preserve"> 7.3 </t>
  </si>
  <si>
    <t>TE, PVC, SOLDÁVEL, DN 25MM, INSTALADO EM DRENO DE AR-CONDICIONADO - FORNECIMENTO E INSTALAÇÃO. AF_08/2022</t>
  </si>
  <si>
    <t>CPOS/CDHU</t>
  </si>
  <si>
    <t>Un</t>
  </si>
  <si>
    <t>EXTINTOR DE INCÊNDIO PORTÁTIL COM CARGA DE PQS DE 8 KG, CLASSE BC - FORNECIMENTO E INSTALAÇÃO. AF_10/2020_PE</t>
  </si>
  <si>
    <t xml:space="preserve"> 12889 </t>
  </si>
  <si>
    <t>Placa de sinalizacao, fotoluminescente, em pvc , com logotipo "Cuidado risco de choque elétrico"- Placa E5</t>
  </si>
  <si>
    <t xml:space="preserve"> 8.1 </t>
  </si>
  <si>
    <t xml:space="preserve"> 8.2 </t>
  </si>
  <si>
    <t>CAIXA OCTOGONAL 3" X 3", PVC, INSTALADA EM LAJE - FORNECIMENTO E INSTALAÇÃO. AF_03/2023</t>
  </si>
  <si>
    <t>CABO DE COBRE FLEXÍVEL ISOLADO, 1,5 MM², ANTI-CHAMA 450/750 V, PARA CIRCUITOS TERMINAIS - FORNECIMENTO E INSTALAÇÃO. AF_03/2023</t>
  </si>
  <si>
    <t>CABO DE COBRE FLEXÍVEL ISOLADO, 2,5 MM², ANTI-CHAMA 450/750 V, PARA CIRCUITOS TERMINAIS - FORNECIMENTO E INSTALAÇÃO. AF_03/2023</t>
  </si>
  <si>
    <t>CABO DE COBRE FLEXÍVEL ISOLADO, 4 MM², ANTI-CHAMA 450/750 V, PARA CIRCUITOS TERMINAIS - FORNECIMENTO E INSTALAÇÃO. AF_03/2023</t>
  </si>
  <si>
    <t>CABO DE COBRE FLEXÍVEL ISOLADO, 6 MM², ANTI-CHAMA 450/750 V, PARA CIRCUITOS TERMINAIS - FORNECIMENTO E INSTALAÇÃO. AF_03/2023</t>
  </si>
  <si>
    <t>INTERRUPTOR PARALELO (1 MÓDULO), 10A/250V, INCLUINDO SUPORTE E PLACA - FORNECIMENTO E INSTALAÇÃO. AF_03/2023</t>
  </si>
  <si>
    <t>DISJUNTOR BIPOLAR TIPO DIN, CORRENTE NOMINAL DE 20A - FORNECIMENTO E INSTALAÇÃO. AF_10/2020</t>
  </si>
  <si>
    <t>DISJUNTOR BIPOLAR TIPO DIN, CORRENTE NOMINAL DE 40A - FORNECIMENTO E INSTALAÇÃO. AF_10/2020</t>
  </si>
  <si>
    <t>DISJUNTOR MONOPOLAR TIPO DIN, CORRENTE NOMINAL DE 16A - FORNECIMENTO E INSTALAÇÃO. AF_10/2020</t>
  </si>
  <si>
    <t xml:space="preserve"> 13149 </t>
  </si>
  <si>
    <t>HASTE DE ATERRAMENTO, DIÂMETRO 3/4", COM 3 METROS - FORNECIMENTO E INSTALAÇÃO. AF_08/2023</t>
  </si>
  <si>
    <t>CAPTOR TIPO FRANKLIN PARA SPDA - FORNECIMENTO E INSTALAÇÃO. AF_08/2023</t>
  </si>
  <si>
    <t xml:space="preserve"> 9.1 </t>
  </si>
  <si>
    <t>FORRO EM DRYWALL, PARA AMBIENTES COMERCIAIS, INCLUSIVE ESTRUTURA BIRECIONAL DE FIXAÇÃO. AF_08/2023_PS</t>
  </si>
  <si>
    <t xml:space="preserve"> 9.2 </t>
  </si>
  <si>
    <t xml:space="preserve"> 9.3 </t>
  </si>
  <si>
    <t xml:space="preserve"> 10.1 </t>
  </si>
  <si>
    <t xml:space="preserve"> 10168 </t>
  </si>
  <si>
    <t>Piso alta resistencia, colorido, e=10mm, aplicado com juntas, polido até o esmeril 400 e encerado</t>
  </si>
  <si>
    <t xml:space="preserve"> 11233 </t>
  </si>
  <si>
    <t>Rodapé alta resistência, h = 10 cm, meia-cana</t>
  </si>
  <si>
    <t>m</t>
  </si>
  <si>
    <t xml:space="preserve"> 11.1 </t>
  </si>
  <si>
    <t xml:space="preserve"> 12.1 </t>
  </si>
  <si>
    <t xml:space="preserve"> 12492 </t>
  </si>
  <si>
    <t>Tampo/bancada em granito branco siena, e=2cm</t>
  </si>
  <si>
    <t>ESQUADRIAS</t>
  </si>
  <si>
    <t xml:space="preserve"> 13.1 </t>
  </si>
  <si>
    <t>PORTA DE ALUMÍNIO DE ABRIR COM LAMBRI, COM GUARNIÇÃO, FIXAÇÃO COM PARAFUSOS - FORNECIMENTO E INSTALAÇÃO. AF_12/2019</t>
  </si>
  <si>
    <t>JANELA DE ALUMÍNIO TIPO MAXIM-AR, COM VIDROS, BATENTE E FERRAGENS. EXCLUSIVE ALIZAR, ACABAMENTO E CONTRAMARCO. FORNECIMENTO E INSTALAÇÃO. AF_12/2019</t>
  </si>
  <si>
    <t>JANELA FIXA DE ALUMÍNIO PARA VIDRO, COM VIDRO, BATENTE E FERRAGENS. EXCLUSIVE ACABAMENTO, ALIZAR E CONTRAMARCO. FORNECIMENTO E INSTALAÇÃO. AF_12/2019</t>
  </si>
  <si>
    <t xml:space="preserve"> 14.1 </t>
  </si>
  <si>
    <t>VASO SANITÁRIO SIFONADO COM CAIXA ACOPLADA LOUÇA BRANCA - PADRÃO MÉDIO, INCLUSO ENGATE FLEXÍVEL EM METAL CROMADO, 1/2  X 40CM - FORNECIMENTO E INSTALAÇÃO. AF_01/2020</t>
  </si>
  <si>
    <t>TANQUE DE LOUÇA BRANCA COM COLUNA, 30L OU EQUIVALENTE, INCLUSO SIFÃO FLEXÍVEL EM PVC, VÁLVULA METÁLICA E TORNEIRA DE METAL CROMADO PADRÃO MÉDIO - FORNECIMENTO E INSTALAÇÃO. AF_01/2020</t>
  </si>
  <si>
    <t xml:space="preserve"> 9676 </t>
  </si>
  <si>
    <t>Torneira de mesa com fechamento automático, linha Decamatic Eco, ref.1173.C, DECA ou similar</t>
  </si>
  <si>
    <t xml:space="preserve"> 9503 </t>
  </si>
  <si>
    <t>Ducha higiênica com registro, linha Dream, ref. 1984.C87.ACT.CR, da DECA ou similar</t>
  </si>
  <si>
    <t>SIFÃO DO TIPO FLEXÍVEL EM PVC 1  X 1.1/2  - FORNECIMENTO E INSTALAÇÃO. AF_01/2020</t>
  </si>
  <si>
    <t xml:space="preserve"> 15.1 </t>
  </si>
  <si>
    <t xml:space="preserve"> 13113 </t>
  </si>
  <si>
    <t>Barra de apoio, reta, fixa, em aço inox, l=80cm, d=1 1/4", Jackwal ou similar</t>
  </si>
  <si>
    <t xml:space="preserve"> 13110 </t>
  </si>
  <si>
    <t>Barra de apoio, reta, fixa, em aço inox, l=40cm, d=1 1/4", Jackwal ou similar</t>
  </si>
  <si>
    <t>BARRA DE APOIO RETA, EM ACO INOX POLIDO, COMPRIMENTO 70 CM,  FIXADA NA PAREDE - FORNECIMENTO E INSTALAÇÃO. AF_01/2020</t>
  </si>
  <si>
    <t>DIVISÓRIAS</t>
  </si>
  <si>
    <t xml:space="preserve"> 16.1 </t>
  </si>
  <si>
    <t>DIVISORIA SANITÁRIA, TIPO CABINE, EM PAINEL DE GRANILITE, ESP = 3CM, ASSENTADO COM ARGAMASSA COLANTE AC III-E, EXCLUSIVE FERRAGENS. AF_01/2021</t>
  </si>
  <si>
    <t>ILUMINAÇÃO</t>
  </si>
  <si>
    <t xml:space="preserve"> 17.1 </t>
  </si>
  <si>
    <t>LUMINÁRIA ARANDELA TIPO TARTARUGA, DE SOBREPOR, COM 1 LÂMPADA LED DE 6 W, SEM REATOR - FORNECIMENTO E INSTALAÇÃO. AF_02/2020</t>
  </si>
  <si>
    <t>PINTURA</t>
  </si>
  <si>
    <t xml:space="preserve"> 18.1 </t>
  </si>
  <si>
    <t>FUNDO SELADOR ACRÍLICO, APLICAÇÃO MANUAL EM PAREDE, UMA DEMÃO. AF_04/2023</t>
  </si>
  <si>
    <t xml:space="preserve"> 19.1 </t>
  </si>
  <si>
    <t xml:space="preserve"> 20.1 </t>
  </si>
  <si>
    <t xml:space="preserve"> 12043 </t>
  </si>
  <si>
    <t>Letra em aço inox escovado/polido 20 x 20cm - instalado</t>
  </si>
  <si>
    <t xml:space="preserve"> 20.2 </t>
  </si>
  <si>
    <t>PAISAGISMO</t>
  </si>
  <si>
    <t xml:space="preserve"> 21.1 </t>
  </si>
  <si>
    <t>PLANTIO DE GRAMA ESMERALDA OU SÃO CARLOS OU CURITIBANA, EM PLACAS. AF_05/2022</t>
  </si>
  <si>
    <t>CLIMATIZAÇÃO</t>
  </si>
  <si>
    <t>DADOS E VOZ</t>
  </si>
  <si>
    <t>TOMADA DE REDE RJ45 - FORNECIMENTO E INSTALAÇÃO. AF_11/2019</t>
  </si>
  <si>
    <t>GASES MEDICINAIS</t>
  </si>
  <si>
    <t>TUBO EM COBRE RÍGIDO, DN 15 MM, CLASSE A, SEM ISOLAMENTO, INSTALADO EM RAMAL E SUB-RAMAL DE GÁS MEDICINAL - FORNECIMENTO E INSTALAÇÃO. AF_04/2022</t>
  </si>
  <si>
    <t>TÊ EM COBRE, DN 15 MM, SEM ANEL DE SOLDA, INSTALADO EM RAMAL E SUB-RAMAL DE GÁS MEDICINAL - FORNECIMENTO E INSTALAÇÃO. AF_04/2022</t>
  </si>
  <si>
    <t>LUVA EM COBRE, DN 15 MM, SEM ANEL DE SOLDA, INSTALADO EM RAMAL E SUB-RAMAL DE GÁS MEDICINAL - FORNECIMENTO E INSTALAÇÃO. AF_04/2022</t>
  </si>
  <si>
    <t>COTOVELO EM COBRE, DN 15 MM, 90 GRAUS, SEM ANEL DE SOLDA, INSTALADO EM RAMAL E SUB-RAMAL DE GÁS MEDICINAL - FORNECIMENTO E INSTALAÇÃO. AF_04/2022</t>
  </si>
  <si>
    <t xml:space="preserve"> 2451 </t>
  </si>
  <si>
    <t>Limpeza/remoção de tintas em pisos e revestimentos</t>
  </si>
  <si>
    <t>EQUIPAMENTOS DE APOIO</t>
  </si>
  <si>
    <t>M2XMÊS</t>
  </si>
  <si>
    <t>Total sem BDI</t>
  </si>
  <si>
    <t>Total do BDI</t>
  </si>
  <si>
    <t>Total Geral</t>
  </si>
  <si>
    <t>CAIXA ENTERRADA ELÉTRICA RETANGULAR, EM ALVENARIA COM TIJOLOS CERÂMICOS MACIÇOS, FUNDO COM BRITA, DIMENSÕES INTERNAS: 0,3X0,3X0,3 M. AF_12/2020</t>
  </si>
  <si>
    <t>CAIXA RETANGULAR 4" X 2" MÉDIA (1,30 M DO PISO), PVC, INSTALADA EM PAREDE - FORNECIMENTO E INSTALAÇÃO. AF_03/2023</t>
  </si>
  <si>
    <t>RALO SIFONADO, PVC, DN 100 X 40 MM, JUNTA SOLDÁVEL, FORNECIDO E INSTALADO EM RAMAL DE DESCARGA OU EM RAMAL DE ESGOTO SANITÁRIO. AF_08/2022</t>
  </si>
  <si>
    <t>L</t>
  </si>
  <si>
    <t>MES</t>
  </si>
  <si>
    <t>INTERRUPTOR SIMPLES (1 MÓDULO) COM 1 TOMADA DE EMBUTIR 2P+T 10 A, SEM SUPORTE E SEM PLACA - FORNECIMENTO E INSTALAÇÃO. AF_03/2023</t>
  </si>
  <si>
    <t>ESQUADRIAS DE MADEIRA</t>
  </si>
  <si>
    <t xml:space="preserve"> 11273 </t>
  </si>
  <si>
    <t>REGISTRO DE GAVETA BRUTO, LATÃO, ROSCÁVEL, 3/4" - FORNECIMENTO E INSTALAÇÃO. AF_08/2021</t>
  </si>
  <si>
    <t>TUBO, PVC, SOLDÁVEL, DN 25MM, INSTALADO EM RAMAL OU SUB-RAMAL DE ÁGUA - FORNECIMENTO E INSTALAÇÃO. AF_06/2022</t>
  </si>
  <si>
    <t>BONIFICAÇÕES E DESPESAS INDIRETAS</t>
  </si>
  <si>
    <t>Fórmula (Bonificações e Despesas Indiretas):</t>
  </si>
  <si>
    <t>CÓD</t>
  </si>
  <si>
    <t>GERAL
VALORES PROPOSTOS (%)</t>
  </si>
  <si>
    <t>Administração Central</t>
  </si>
  <si>
    <t>AC</t>
  </si>
  <si>
    <t>Riscos</t>
  </si>
  <si>
    <t>R</t>
  </si>
  <si>
    <t>Seguros e Garantias</t>
  </si>
  <si>
    <t>SG</t>
  </si>
  <si>
    <t>Despesas Financeiras</t>
  </si>
  <si>
    <t>DF</t>
  </si>
  <si>
    <t>Lucro</t>
  </si>
  <si>
    <t>Impostos</t>
  </si>
  <si>
    <t>I</t>
  </si>
  <si>
    <t>6.1</t>
  </si>
  <si>
    <t>PIS</t>
  </si>
  <si>
    <t>6.2</t>
  </si>
  <si>
    <t>COFINS</t>
  </si>
  <si>
    <t>6.3</t>
  </si>
  <si>
    <t>ISSQN</t>
  </si>
  <si>
    <t>6.4</t>
  </si>
  <si>
    <t>CPRB</t>
  </si>
  <si>
    <t>BDI</t>
  </si>
  <si>
    <t>FONTE:</t>
  </si>
  <si>
    <t>1.</t>
  </si>
  <si>
    <t>Tribunal de Contas da União - TC 036.076/2011-2 - Acórdão Nº 2622/2013</t>
  </si>
  <si>
    <t>2.</t>
  </si>
  <si>
    <t>3.</t>
  </si>
  <si>
    <t>NOTAS:</t>
  </si>
  <si>
    <t>Deverão ser obedecidas as legislações trabalhistas e tributária vigentes, inclusive acordos de classes, sob pena de desclassificação da Proposta de Preços;</t>
  </si>
  <si>
    <t>É de responsabilidade da proponente a adequação de todas as fórmulas utilizadas na planilha orçamentária.</t>
  </si>
  <si>
    <t>COMPOSIÇÃO ANALÍTICA DAS TAXAS DE ENCARGOS SOCIAIS</t>
  </si>
  <si>
    <t>ENCARGOS SOCIAIS SOBRE A MÃO DE OBRA</t>
  </si>
  <si>
    <t>CÓDIGO</t>
  </si>
  <si>
    <t>COM DESONERAÇÃO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</si>
  <si>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</si>
  <si>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</si>
  <si>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</si>
  <si>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</si>
  <si>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</si>
  <si>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</si>
  <si>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</si>
  <si>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</si>
  <si>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</si>
  <si>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</si>
  <si>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</si>
  <si>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</si>
  <si>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</si>
  <si>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</si>
  <si>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</si>
  <si>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</si>
  <si>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</si>
  <si>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</si>
  <si>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</si>
  <si>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</si>
  <si>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</si>
  <si>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</si>
  <si>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GRUPO B</t>
  </si>
  <si>
    <t>B1</t>
  </si>
  <si>
    <t>Repouso Semanal Remunerado</t>
  </si>
  <si>
    <t>Não incide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</si>
  <si>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</si>
  <si>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</si>
  <si>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</si>
  <si>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</si>
  <si>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</si>
  <si>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</si>
  <si>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</si>
  <si>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</si>
  <si>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</si>
  <si>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</si>
  <si>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</si>
  <si>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</t>
  </si>
  <si>
    <t>B8</t>
  </si>
  <si>
    <t>Auxílo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</si>
  <si>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</si>
  <si>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</si>
  <si>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</si>
  <si>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</si>
  <si>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</si>
  <si>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</si>
  <si>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</si>
  <si>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</si>
  <si>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</si>
  <si>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</si>
  <si>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</si>
  <si>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</si>
  <si>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</si>
  <si>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</si>
  <si>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</si>
  <si>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</si>
  <si>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</si>
  <si>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</si>
  <si>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</si>
  <si>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</si>
  <si>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</si>
  <si>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</si>
  <si>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</si>
  <si>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</si>
  <si>
    <t>SERVIÇOS PRELIMINARES E INDIRETOS</t>
  </si>
  <si>
    <t>CANTEIRO DE OBRAS</t>
  </si>
  <si>
    <t xml:space="preserve"> 1.1.1 </t>
  </si>
  <si>
    <t xml:space="preserve"> 1.1.2 </t>
  </si>
  <si>
    <t xml:space="preserve"> 1.1.3 </t>
  </si>
  <si>
    <t xml:space="preserve"> 1.1.4 </t>
  </si>
  <si>
    <t xml:space="preserve"> 1.1.5 </t>
  </si>
  <si>
    <t xml:space="preserve"> 1.1.6 </t>
  </si>
  <si>
    <t xml:space="preserve"> 1.1.7 </t>
  </si>
  <si>
    <t xml:space="preserve"> 1.1.8 </t>
  </si>
  <si>
    <t xml:space="preserve"> 1.1.9 </t>
  </si>
  <si>
    <t xml:space="preserve"> 1.1.10 </t>
  </si>
  <si>
    <t>MOBILIZAÇÃO E DESMOBILIZAÇÃO</t>
  </si>
  <si>
    <t xml:space="preserve"> 1.3.1 </t>
  </si>
  <si>
    <t xml:space="preserve"> 3.3.9 </t>
  </si>
  <si>
    <t xml:space="preserve"> 3.3.10 </t>
  </si>
  <si>
    <t>ALVENARIA, VEDAÇÕES E DIVISÓRIAS</t>
  </si>
  <si>
    <t>ALVENARIA DE VEDAÇÃO</t>
  </si>
  <si>
    <t xml:space="preserve"> 4.1.1 </t>
  </si>
  <si>
    <t xml:space="preserve"> 4.1.2 </t>
  </si>
  <si>
    <t xml:space="preserve"> 4.1.3 </t>
  </si>
  <si>
    <t xml:space="preserve"> 4.1.4 </t>
  </si>
  <si>
    <t xml:space="preserve"> 4.1.5 </t>
  </si>
  <si>
    <t xml:space="preserve"> 4.1.6 </t>
  </si>
  <si>
    <t xml:space="preserve"> 4.2.1 </t>
  </si>
  <si>
    <t>PAREDE COM SISTEMA EM CHAPAS DE GESSO PARA DRYWALL, USO INTERNO, COM DUAS FACES SIMPLES E ESTRUTURA METÁLICA COM GUIAS SIMPLES PARA PAREDES COM ÁREA LÍQUIDA MAIOR OU IGUAL A 6 M2, COM VÃOS. AF_07/2023_PS</t>
  </si>
  <si>
    <t xml:space="preserve"> 4.2.2 </t>
  </si>
  <si>
    <t xml:space="preserve"> 4.2.3 </t>
  </si>
  <si>
    <t xml:space="preserve"> 4.3.1 </t>
  </si>
  <si>
    <t xml:space="preserve"> 5.1.1 </t>
  </si>
  <si>
    <t>PORTAS DE MADEIRA</t>
  </si>
  <si>
    <t>ESQUADRIAS DE ALUMÍNIO</t>
  </si>
  <si>
    <t xml:space="preserve"> 5.2.1 </t>
  </si>
  <si>
    <t>PORTAS DE ALUMÍNIO</t>
  </si>
  <si>
    <t xml:space="preserve"> 5.2.2 </t>
  </si>
  <si>
    <t>JANELAS DE ALUMÍNIO</t>
  </si>
  <si>
    <t xml:space="preserve"> 5.3.1 </t>
  </si>
  <si>
    <t>ESQUADRIAS METÁLICAS</t>
  </si>
  <si>
    <t>PORTAS METÁLICAS</t>
  </si>
  <si>
    <t>ACESSÓRIOS</t>
  </si>
  <si>
    <t>DOBRADIÇA EM AÇO/FERRO, 3" X 21/2", E=1,9 A 2MM, SEN ANEL, CROMADO OU ZINCADO, TAMPA BOLA, COM PARAFUSOS. AF_12/2019</t>
  </si>
  <si>
    <t>TELHAMENTO</t>
  </si>
  <si>
    <t>EMOP</t>
  </si>
  <si>
    <t>COMPLEMENTOS</t>
  </si>
  <si>
    <t>IMPERMEABILIZAÇÃO</t>
  </si>
  <si>
    <t>IMPERMEABILIZIMPERMEABILIZAÇÃO DE SUPERFÍCIE COM ARGAMASSA POLIMÉRICA / MEMBRANA ACRÍLICA, 4 DEMÃOS, REFORÇADA COM VÉU DE POLIÉSTER (MAV). AF_09/2023</t>
  </si>
  <si>
    <t>REVESTIMENTO DE PAREDE</t>
  </si>
  <si>
    <t xml:space="preserve"> 8.1.1 </t>
  </si>
  <si>
    <t xml:space="preserve"> 8.1.2 </t>
  </si>
  <si>
    <t xml:space="preserve"> 8.1.3 </t>
  </si>
  <si>
    <t>REVESTIMENTO CERÂMICO</t>
  </si>
  <si>
    <t xml:space="preserve"> 8.2.1 </t>
  </si>
  <si>
    <t>REVESTIMENTO DE PISO INTERNO</t>
  </si>
  <si>
    <t xml:space="preserve"> 9.1.1 </t>
  </si>
  <si>
    <t>EXECUÇÃO DE PASSEIO (CALÇADA) OU PISO DE CONCRETO COM CONCRETO MOLDADO IN LOCO, USINADO, ACABAMENTO CONVENCIONAL, ESPESSURA 8 CM, ARMADO. AF_08/2022</t>
  </si>
  <si>
    <t xml:space="preserve"> 9.1.2 </t>
  </si>
  <si>
    <t>GRANILITE</t>
  </si>
  <si>
    <t xml:space="preserve"> 9.2.1 </t>
  </si>
  <si>
    <t xml:space="preserve"> 9.3.1 </t>
  </si>
  <si>
    <t>RODAPÉ</t>
  </si>
  <si>
    <t>REVESTIMENTO DE PISO EXTERNO</t>
  </si>
  <si>
    <t>REVESTIMENTO DE TETO</t>
  </si>
  <si>
    <t>PAREDES</t>
  </si>
  <si>
    <t>TETO</t>
  </si>
  <si>
    <t>MARMORARIA</t>
  </si>
  <si>
    <t>LOUÇAS, METAIS E ACESSÓRIOS</t>
  </si>
  <si>
    <t>EQUIPAMENTOS</t>
  </si>
  <si>
    <t>LOUÇAS</t>
  </si>
  <si>
    <t>und</t>
  </si>
  <si>
    <t>INSTALAÇÕES HIDROSSANITÁRIAS</t>
  </si>
  <si>
    <t>HIDRÁULICA</t>
  </si>
  <si>
    <t xml:space="preserve"> 17.1.1 </t>
  </si>
  <si>
    <t>REGISTRO DE ESFERA, PVC, ROSCÁVEL, COM VOLANTE, 1 1/2" - FORNECIMENTO E INSTALAÇÃO. AF_08/2021</t>
  </si>
  <si>
    <t>CURVA 90 GRAUS, PVC, SOLDÁVEL, DN 60 MM, INSTALADO EM RESERVAÇÃO DE ÁGUA DE EDIFICAÇÃO QUE POSSUA RESERVATÓRIO DE FIBRA/FIBROCIMENTO   FORNECIMENTO E INSTALAÇÃO. AF_06/2016</t>
  </si>
  <si>
    <t>ADAPTADOR CURTO COM BOLSA E ROSCA PARA REGISTRO, PVC, SOLDÁVEL, DN 50 MM X 1 1/2 , INSTALADO EM RESERVAÇÃO DE ÁGUA DE EDIFICAÇÃO QUE POSSUA RESERVATÓRIO DE FIBRA/FIBROCIMENTO   FORNECIMENTO E INSTALAÇÃO. AF_06/2016</t>
  </si>
  <si>
    <t>CURVA 90 GRAUS, PVC, SOLDÁVEL, DN 50MM, INSTALADO EM RAMAL DE DISTRIBUIÇÃO DE ÁGUA - FORNECIMENTO E INSTALAÇÃO. AF_06/2022</t>
  </si>
  <si>
    <t>TUBO, PVC, SOLDÁVEL, DN 50MM, INSTALADO EM RAMAL DE DISTRIBUIÇÃO DE ÁGUA - FORNECIMENTO E INSTALAÇÃO. AF_06/2022</t>
  </si>
  <si>
    <t>TE DE REDUÇÃO, 90 GRAUS, PVC, SOLDÁVEL, DN 50 MM X 32 MM, INSTALADO EM RAMAL DE DISTRIBUIÇÃO DE ÁGUA - FORNECIMENTO E INSTALAÇÃO. AF_06/2022</t>
  </si>
  <si>
    <t xml:space="preserve"> 12646 </t>
  </si>
  <si>
    <t>Caixa de coletora de talvegue - CCT 02 (padrão DNIT)</t>
  </si>
  <si>
    <t>CURVA CURTA 90 GRAUS, PVC, SERIE NORMAL, ESGOTO PREDIAL, DN 100 MM, JUNTA ELÁSTICA, FORNECIDO E INSTALADO EM PRUMADA DE ESGOTO SANITÁRIO OU VENTILAÇÃO. AF_08/2022</t>
  </si>
  <si>
    <t>TUBO DE AÇO GALVANIZADO COM COSTURA, CLASSE MÉDIA, DN 40 (1 1/2"), CONEXÃO ROSQUEADA, INSTALADO EM REDE DE ALIMENTAÇÃO PARA HIDRANTE - FORNECIMENTO E INSTALAÇÃO. AF_10/2020</t>
  </si>
  <si>
    <t>TUBO DE AÇO GALVANIZADO COM COSTURA, CLASSE MÉDIA, CONEXÃO RANHURADA, DN 65 (2 1/2"), INSTALADO EM PRUMADAS - FORNECIMENTO E INSTALAÇÃO. AF_10/2020</t>
  </si>
  <si>
    <t>LUVA DE REDUÇÃO, PVC, SOLDÁVEL, DN 25MM X 20MM, INSTALADO EM RAMAL OU SUB-RAMAL DE ÁGUA - FORNECIMENTO E INSTALAÇÃO. AF_06/2022</t>
  </si>
  <si>
    <t>LUVA COM ROSCA, PVC, SOLDÁVEL, DN 50MM X 1.1/2 , INSTALADO EM PRUMADA DE ÁGUA - FORNECIMENTO E INSTALAÇÃO. AF_06/2022</t>
  </si>
  <si>
    <t>ADAPTADOR CURTO COM BOLSA E ROSCA PARA REGISTRO, PVC, SOLDÁVEL, DN  25 MM X 3/4 , INSTALADO EM RESERVAÇÃO DE ÁGUA DE EDIFICAÇÃO QUE POSSUA RESERVATÓRIO DE FIBRA/FIBROCIMENTO   FORNECIMENTO E INSTALAÇÃO. AF_06/2016</t>
  </si>
  <si>
    <t>BUCHA DE REDUÇÃO, LONGA, PVC, SOLDÁVEL, DN 50 X 25 MM, INSTALADO EM PRUMADA DE ÁGUA - FORNECIMENTO E INSTALAÇÃO. AF_06/2022</t>
  </si>
  <si>
    <t>CURVA 45 GRAUS, PVC, SOLDÁVEL, DN 25MM, INSTALADO EM PRUMADA DE ÁGUA - FORNECIMENTO E INSTALAÇÃO. AF_06/2022</t>
  </si>
  <si>
    <t>CURVA 90 GRAUS, PVC, SOLDÁVEL, DN 25MM, INSTALADO EM PRUMADA DE ÁGUA - FORNECIMENTO E INSTALAÇÃO. AF_06/2022</t>
  </si>
  <si>
    <t>CURVA DE TRANSPOSIÇÃO, PVC, SOLDÁVEL, DN 25MM, INSTALADO EM RAMAL OU SUB-RAMAL DE ÁGUA   FORNECIMENTO E INSTALAÇÃO. AF_06/2022</t>
  </si>
  <si>
    <t>LUVA DE CORRER, PVC, SOLDÁVEL, DN 25MM, INSTALADO EM PRUMADA DE ÁGUA - FORNECIMENTO E INSTALAÇÃO. AF_06/2022</t>
  </si>
  <si>
    <t>LUVA DE CORRER, PVC, SOLDÁVEL, DN 50MM, INSTALADO EM PRUMADA DE ÁGUA - FORNECIMENTO E INSTALAÇÃO. AF_06/2022</t>
  </si>
  <si>
    <t>BUCHA DE REDUÇÃO, CURTA, PVC, SOLDÁVEL, DN 32 X 25 MM, INSTALADO EM RAMAL OU SUB-RAMAL DE ÁGUA - FORNECIMENTO E INSTALAÇÃO. AF_06/2022</t>
  </si>
  <si>
    <t>CURVA 90 GRAUS, PVC, SOLDÁVEL, DN 32MM, INSTALADO EM RAMAL DE DISTRIBUIÇÃO DE ÁGUA - FORNECIMENTO E INSTALAÇÃO. AF_06/2022</t>
  </si>
  <si>
    <t>TUBO, PVC, SOLDÁVEL, DN 32MM, INSTALADO EM RAMAL OU SUB-RAMAL DE ÁGUA - FORNECIMENTO E INSTALAÇÃO. AF_06/2022</t>
  </si>
  <si>
    <t>TÊ, PVC, SOLDÁVEL, DN 32 MM INSTALADO EM RESERVAÇÃO DE ÁGUA DE EDIFICAÇÃO QUE POSSUA RESERVATÓRIO DE FIBRA/FIBROCIMENTO   FORNECIMENTO E INSTALAÇÃO. AF_06/2016</t>
  </si>
  <si>
    <t>TÊ DE REDUÇÃO, PVC, SOLDÁVEL, DN 32MM X 25MM, INSTALADO EM RAMAL OU SUB-RAMAL DE ÁGUA - FORNECIMENTO E INSTALAÇÃO. AF_06/2022</t>
  </si>
  <si>
    <t>CAIXA SIFONADA, PVC, DN 100 X 100 X 50 MM, JUNTA ELÁSTICA, FORNECIDA E INSTALADA EM RAMAL DE DESCARGA OU EM RAMAL DE ESGOTO SANITÁRIO. AF_08/2022</t>
  </si>
  <si>
    <t>CAIXA SIFONADA, PVC, DN 150 X 185 X 75 MM, JUNTA ELÁSTICA, FORNECIDA E INSTALADA EM RAMAL DE DESCARGA OU EM RAMAL DE ESGOTO SANITÁRIO. AF_08/2022</t>
  </si>
  <si>
    <t>CURVA LONGA, 45 GRAUS, PVC OCRE, JUNTA ELÁSTICA, DN 100 MM, PARA COLETOR PREDIAL DE ESGOTO. AF_06/2022</t>
  </si>
  <si>
    <t>JOELHO 45 GRAUS, PVC, SERIE NORMAL, ESGOTO PREDIAL, DN 50 MM, JUNTA ELÁSTICA, FORNECIDO E INSTALADO EM RAMAL DE DESCARGA OU RAMAL DE ESGOTO SANITÁRIO. AF_08/2022</t>
  </si>
  <si>
    <t>JOELHO 45 GRAUS, PVC, SERIE NORMAL, ESGOTO PREDIAL, DN 75 MM, JUNTA ELÁSTICA, FORNECIDO E INSTALADO EM RAMAL DE DESCARGA OU RAMAL DE ESGOTO SANITÁRIO. AF_08/2022</t>
  </si>
  <si>
    <t>JUNÇÃO DE REDUÇÃO INVERTIDA, PVC, SÉRIE NORMAL, ESGOTO PREDIAL, DN 100 X 50 MM, JUNTA ELÁSTICA, FORNECIDO E INSTALADO EM RAMAL DE DESCARGA OU RAMAL DE ESGOTO SANITÁRIO. AF_08/2022</t>
  </si>
  <si>
    <t>JUNÇÃO SIMPLES, PVC, SERIE NORMAL, ESGOTO PREDIAL, DN 100 X 100 MM, JUNTA ELÁSTICA, FORNECIDO E INSTALADO EM RAMAL DE DESCARGA OU RAMAL DE ESGOTO SANITÁRIO. AF_08/2022</t>
  </si>
  <si>
    <t>JUNÇÃO SIMPLES, PVC, SERIE NORMAL, ESGOTO PREDIAL, DN 40 MM, JUNTA SOLDÁVEL, FORNECIDO E INSTALADO EM RAMAL DE DESCARGA OU RAMAL DE ESGOTO SANITÁRIO. AF_08/2022</t>
  </si>
  <si>
    <t>JUNÇÃO SIMPLES, PVC, SERIE NORMAL, ESGOTO PREDIAL, DN 75 X 75 MM, JUNTA ELÁSTICA, FORNECIDO E INSTALADO EM RAMAL DE DESCARGA OU RAMAL DE ESGOTO SANITÁRIO. AF_08/2022</t>
  </si>
  <si>
    <t xml:space="preserve"> 1595 </t>
  </si>
  <si>
    <t>Vedação para saída de vaso sanitário em  pvc rígido soldável, para esgoto primário, diâm = 100mm</t>
  </si>
  <si>
    <t>CONCRETO MAGRO PARA LASTRO, TRAÇO 1:4,5:4,5 (EM MASSA SECA DE CIMENTO/ AREIA MÉDIA/ BRITA 1) - PREPARO MECÂNICO COM BETONEIRA 400 L. AF_05/2021</t>
  </si>
  <si>
    <t>TE, PVC, SERIE NORMAL, ESGOTO PREDIAL, DN 75 X 75 MM, JUNTA ELÁSTICA, FORNECIDO E INSTALADO EM PRUMADA DE ESGOTO SANITÁRIO OU VENTILAÇÃO. AF_08/2022</t>
  </si>
  <si>
    <t>PLUVIAL</t>
  </si>
  <si>
    <t>TUBO DE PVC PARA REDE COLETORA DE ESGOTO DE PAREDE MACIÇA, DN 200 MM, JUNTA ELÁSTICA - FORNECIMENTO E ASSENTAMENTO. AF_01/2021</t>
  </si>
  <si>
    <t>PREVENÇÃO E COMBATE A INCÊNDIO (PCI)</t>
  </si>
  <si>
    <t xml:space="preserve"> 12888 </t>
  </si>
  <si>
    <t>Placa de sinalizacao, fotoluminescente, em pvc , com logotipo "Extintor de incêndio portátil"- Placa E5</t>
  </si>
  <si>
    <t xml:space="preserve"> 11853 </t>
  </si>
  <si>
    <t>Placa de sinalizacao de seguranca contra incendio, fotoluminescente, retangular, *20 x 40* cm, em pvc *2* mm anti-chamas (simbolos, cores e pictogramas conforme nbr 13434)</t>
  </si>
  <si>
    <t>INSTALAÇÕES ELÉTRICAS</t>
  </si>
  <si>
    <t>INFRAESTRUTURA</t>
  </si>
  <si>
    <t>CAIXA RETANGULAR 4" X 2" MÉDIA (1,30 M DO PISO), METÁLICA, INSTALADA EM PAREDE - FORNECIMENTO E INSTALAÇÃO. AF_03/2023</t>
  </si>
  <si>
    <t>INTERRUPTOR SIMPLES (1 MÓDULO) COM INTERRUPTOR PARALELO (1 MÓDULO), 10A/250V, INCLUINDO SUPORTE E PLACA - FORNECIMENTO E INSTALAÇÃO. AF_03/2023</t>
  </si>
  <si>
    <t>INTERRUPTOR SIMPLES (1 MÓDULO), 10A/250V, INCLUINDO SUPORTE E PLACA - FORNECIMENTO E INSTALAÇÃO. AF_03/2023</t>
  </si>
  <si>
    <t>TOMADA MÉDIA DE EMBUTIR (1 MÓDULO), 2P+T 10 A, INCLUINDO SUPORTE E PLACA - FORNECIMENTO E INSTALAÇÃO. AF_03/2023</t>
  </si>
  <si>
    <t>INTERRUPTOR PARALELO (1 MÓDULO) COM 1 TOMADA DE EMBUTIR 2P+T 10 A, SEM SUPORTE E SEM PLACA - FORNECIMENTO E INSTALAÇÃO. AF_03/2023</t>
  </si>
  <si>
    <t>TOMADA MÉDIA DE EMBUTIR (2 MÓDULOS), 2P+T 10 A, SEM SUPORTE E SEM PLACA - FORNECIMENTO E INSTALAÇÃO. AF_03/2023</t>
  </si>
  <si>
    <t>TOMADA MÉDIA DE EMBUTIR (2 MÓDULOS), 2P+T 20 A, SEM SUPORTE E SEM PLACA - FORNECIMENTO E INSTALAÇÃO. AF_03/2023</t>
  </si>
  <si>
    <t>TOMADA MÉDIA DE EMBUTIR (1 MÓDULO), 2P+T 10 A, SEM SUPORTE E SEM PLACA - FORNECIMENTO E INSTALAÇÃO. AF_03/2023</t>
  </si>
  <si>
    <t>TOMADA MÉDIA DE EMBUTIR (1 MÓDULO), 2P+T 20 A, SEM SUPORTE E SEM PLACA - FORNECIMENTO E INSTALAÇÃO. AF_03/2023</t>
  </si>
  <si>
    <t>ELETRODUTO FLEXÍVEL CORRUGADO REFORÇADO, PVC, DN 32 MM (1"), PARA CIRCUITOS TERMINAIS, INSTALADO EM FORRO - FORNECIMENTO E INSTALAÇÃO. AF_03/2023</t>
  </si>
  <si>
    <t>ELETRODUTO FLEXÍVEL CORRUGADO REFORÇADO, PVC, DN 25 MM (3/4"), PARA CIRCUITOS TERMINAIS, INSTALADO EM FORRO - FORNECIMENTO E INSTALAÇÃO. AF_03/2023</t>
  </si>
  <si>
    <t>ELETRODUTO RÍGIDO ROSCÁVEL, PVC, DN 50 MM (1 1/2"), PARA REDE ENTERRADA DE DISTRIBUIÇÃO DE ENERGIA ELÉTRICA - FORNECIMENTO E INSTALAÇÃO. AF_12/2021</t>
  </si>
  <si>
    <t>ELETRODUTO RÍGIDO ROSCÁVEL, PVC, DN 40 MM (1 1/4"), PARA CIRCUITOS TERMINAIS, INSTALADO EM FORRO - FORNECIMENTO E INSTALAÇÃO. AF_03/2023</t>
  </si>
  <si>
    <t>ELETRODUTO RÍGIDO ROSCÁVEL, PVC, DN 60 MM (2"), PARA REDE ENTERRADA DE DISTRIBUIÇÃO DE ENERGIA ELÉTRICA - FORNECIMENTO E INSTALAÇÃO. AF_12/2021</t>
  </si>
  <si>
    <t xml:space="preserve"> 8662 </t>
  </si>
  <si>
    <t>Soquete ou bocal de porcelana E27 de tempo, ref.MT-2233, marca Decorlux ou similar</t>
  </si>
  <si>
    <t>CAIXA COM GRELHA RETANGULAR DE FERRO FUNDIDO, EM ALVENARIA COM BLOCOS DE CONCRETO, DIMENSÕES INTERNAS: 0,30 X 1,00 X 1,00. AF_12/2020</t>
  </si>
  <si>
    <t>SPDA</t>
  </si>
  <si>
    <t>CAIXA DE INSPEÇÃO PARA ATERRAMENTO, CIRCULAR, EM POLIETILENO, DIÂMETRO INTERNO = 0,3 M. AF_12/2020</t>
  </si>
  <si>
    <t>MASTRO 1 ½", COM 3 METROS, PARA SPDA - FORNECIMENTO E INSTALAÇÃO. AF_08/2023</t>
  </si>
  <si>
    <t>MINI CAPTOR PARA SPDA - FORNECIMENTO E INSTALAÇÃO. AF_08/2023</t>
  </si>
  <si>
    <t>BASE METÁLICA PARA MASTRO 1 ½"  PARA SPDA - FORNECIMENTO E INSTALAÇÃO. AF_08/2023</t>
  </si>
  <si>
    <t>ABRAÇADEIRA DE FIXAÇÃO DE BRAÇOS DE LUMINÁRIAS DE 2" - FORNECIMENTO E INSTALAÇÃO. AF_08/2020</t>
  </si>
  <si>
    <t>ELETRODUTO PVC RÍGIDO, DIÂMETRO 40MM, COM 3 METROS, PARA SPDA - FORNECIMENTO E INSTALAÇÃO. AF_08/2023</t>
  </si>
  <si>
    <t>ISOLADOR, TIPO ROLDANA, PARA BAIXA TENSÃO - FORNECIMENTO E INSTALAÇÃO. AF_07/2020</t>
  </si>
  <si>
    <t xml:space="preserve"> 12313 </t>
  </si>
  <si>
    <t>Corrente galvanizada</t>
  </si>
  <si>
    <t>SUPORTE MÃO FRANCESA EM ACO, ABAS IGUAIS 40 CM, CAPACIDADE MINIMA 70 KG, BRANCO - FORNECIMENTO E INSTALAÇÃO. AF_01/2020</t>
  </si>
  <si>
    <t>FIXAÇÃO DE TUBOS HORIZONTAIS DE PVC ÁGUA/PVC ESGOTO/PVC PLUVIAL/CPVC/PPR/COBRE OU AÇO, DIÂMETROS MENORES OU IGUAIS A 40 MM, COM ABRAÇADEIRA METÁLICA RÍGIDA TIPO  D  COM PARAFUSO DE FIXAÇÃO 1 1/4", FIXADA DIRETAMENTE NA LAJE OU PAREDE. AF_09/2023</t>
  </si>
  <si>
    <t>URBANIZAÇÃO</t>
  </si>
  <si>
    <t>SINALIZAÇÃO</t>
  </si>
  <si>
    <t>SERVIÇOS COMPLEMENTARES</t>
  </si>
  <si>
    <t>O valor do CPRB foi considerado baseado na Instrução Normativa nº 2053, de 6 de Dezembro de 2021, onde desde Dezembro de 2015 o percentual passa a ser 4,5% e não mais 2,0%. Essa recomendação aplica-se para orçamentos de Construção Civil para os enquadrados nos grupos 412, 432, 433 e 439 da CNAE 2.0.
A edificação objeto desta composição se enquadra no grupo 412:4120-4/00 - CLINICAS, HOSPITAIS, CONSTRUÇÃO OU REFORMA.</t>
  </si>
  <si>
    <t xml:space="preserve"> 1.2 </t>
  </si>
  <si>
    <t xml:space="preserve"> 1.2.1 </t>
  </si>
  <si>
    <t xml:space="preserve"> 2.14 </t>
  </si>
  <si>
    <t xml:space="preserve"> 2.15 </t>
  </si>
  <si>
    <t>PAVIMENTAÇÃO E ACESSIBILIDADE</t>
  </si>
  <si>
    <t xml:space="preserve"> 20.3 </t>
  </si>
  <si>
    <t>unxmês</t>
  </si>
  <si>
    <t xml:space="preserve"> 1.4 </t>
  </si>
  <si>
    <t xml:space="preserve"> 1.4.1 </t>
  </si>
  <si>
    <t>ENGENHEIRO CIVIL DE OBRA JUNIOR COM ENCARGOS COMPLEMENTARES</t>
  </si>
  <si>
    <t>JUNÇÃO DE REDUÇÃO INVERTIDA, PVC, SÉRIE NORMAL, ESGOTO PREDIAL, DN 75 X 50 MM, JUNTA ELÁSTICA, FORNECIDO E INSTALADO EM PRUMADA DE ESGOTO SANITÁRIO OU VENTILAÇÃO. AF_08/2022</t>
  </si>
  <si>
    <t>ADMINISTRAÇÃO LOCAL DA OBRA</t>
  </si>
  <si>
    <t xml:space="preserve"> 10783 </t>
  </si>
  <si>
    <t>DRYWALL</t>
  </si>
  <si>
    <t xml:space="preserve"> 5.1.2 </t>
  </si>
  <si>
    <t xml:space="preserve"> 5.3.2 </t>
  </si>
  <si>
    <t xml:space="preserve"> 5.3.3 </t>
  </si>
  <si>
    <t xml:space="preserve"> 7.1.1 </t>
  </si>
  <si>
    <t xml:space="preserve"> 7.1.1.1 </t>
  </si>
  <si>
    <t xml:space="preserve"> 7.1.1.2 </t>
  </si>
  <si>
    <t xml:space="preserve"> 7.1.1.3 </t>
  </si>
  <si>
    <t xml:space="preserve"> 7.1.1.4 </t>
  </si>
  <si>
    <t xml:space="preserve"> 7.2.1 </t>
  </si>
  <si>
    <t xml:space="preserve"> 7.2.1.1 </t>
  </si>
  <si>
    <t xml:space="preserve"> 7.2.1.2 </t>
  </si>
  <si>
    <t xml:space="preserve"> 7.2.1.3 </t>
  </si>
  <si>
    <t xml:space="preserve"> 7.2.1.4 </t>
  </si>
  <si>
    <t xml:space="preserve"> 7.2.2 </t>
  </si>
  <si>
    <t xml:space="preserve"> 7.2.2.1 </t>
  </si>
  <si>
    <t xml:space="preserve"> 7.2.2.2 </t>
  </si>
  <si>
    <t xml:space="preserve"> 7.2.2.3 </t>
  </si>
  <si>
    <t xml:space="preserve"> 7.3.1 </t>
  </si>
  <si>
    <t xml:space="preserve"> 7.3.1.1 </t>
  </si>
  <si>
    <t xml:space="preserve"> 7.4 </t>
  </si>
  <si>
    <t xml:space="preserve"> 7.4.1 </t>
  </si>
  <si>
    <t>LAVATÓRIO LOUÇA BRANCA COM COLUNA, *44 X 35,5* CM, PADRÃO POPULAR, INCLUSO SIFÃO FLEXÍVEL EM PVC, VÁLVULA E ENGATE FLEXÍVEL 30CM EM PLÁSTICO E COM TORNEIRA CROMADA PADRÃO POPULAR - FORNECIMENTO E INSTALAÇÃO. AF_01/2020</t>
  </si>
  <si>
    <t>METAIS E ACESSÓRIOS</t>
  </si>
  <si>
    <t xml:space="preserve"> 13262 </t>
  </si>
  <si>
    <t>Funil Expurgo Hospitalar de aço inox 304  290x300mm e= 0,8mm Sem mesa para embutir - Mirnox ou similar</t>
  </si>
  <si>
    <t>TORNEIRA MISTURADOR CLÍNICA DE MESA COM AREJADOR ARTICULADO, ACIONAMENTO COTOVELO</t>
  </si>
  <si>
    <t xml:space="preserve"> 11747 </t>
  </si>
  <si>
    <t>Torneira para lavatório, de mesa, cromada, bica alta, ref.: Flex Plus, 1198 C21, da DECA ou similar, inclusive furo para instalação em bancada</t>
  </si>
  <si>
    <t xml:space="preserve"> 16.1.1 </t>
  </si>
  <si>
    <t>BUCHA DE REDUÇÃO , LONGA, PVC, SOLDÁVEL, DN 50 X 32 MM, INSTALADO EM RAMAL DE DISTRIBUIÇÃO DE ÁGUA - FORNECIMENTO E INSTALAÇÃO. AF_06/2022</t>
  </si>
  <si>
    <t>CURVA CURTA 90 GRAUS, PVC, SERIE NORMAL, ESGOTO PREDIAL, DN 75 MM, JUNTA ELÁSTICA, FORNECIDO E INSTALADO EM RAMAL DE DESCARGA OU RAMAL DE ESGOTO SANITÁRIO. AF_08/2022</t>
  </si>
  <si>
    <t>REDUÇÃO EXCÊNTRICA, PVC, SERIE R, ÁGUA PLUVIAL, DN 100 X 75 MM, JUNTA ELÁSTICA, FORNECIDO E INSTALADO EM RAMAL DE ENCAMINHAMENTO. AF_06/2022</t>
  </si>
  <si>
    <t xml:space="preserve"> 3234 </t>
  </si>
  <si>
    <t xml:space="preserve"> 12884 </t>
  </si>
  <si>
    <t>Placa de sinalizacao, fotoluminescente, 38x19 cm, em pvc , com seta indicativa de sentido (esquerda ou direita) de saída de emergência- Placa S2</t>
  </si>
  <si>
    <t xml:space="preserve"> 10785 </t>
  </si>
  <si>
    <t>Abrigo de sobrepor em chapa de aço carbono pintado com tinta a base de epoxi vermelha, dimensões 75x35x25cm</t>
  </si>
  <si>
    <t xml:space="preserve"> 05.054.0115-0 </t>
  </si>
  <si>
    <t>QUADRO DE MEDIÇÃO GERAL DE ENERGIA COM 8 MEDIDORES - FORNECIMENTO E INSTALAÇÃO. AF_10/2020</t>
  </si>
  <si>
    <t xml:space="preserve"> 8732 </t>
  </si>
  <si>
    <t>Central manifold para cilindros 1 x 1para oxigênio, ar comprimido e óxido nitroso com serpentina e sem válvula de alta pressão</t>
  </si>
  <si>
    <t xml:space="preserve"> 14.2 </t>
  </si>
  <si>
    <t xml:space="preserve"> 18.050.0120-0 </t>
  </si>
  <si>
    <t>CABO DE COBRE FLEXÍVEL ISOLADO, 16 MM², ANTI-CHAMA 0,6/1,0 KV, PARA CIRCUITOS TERMINAIS - FORNECIMENTO E INSTALAÇÃO. AF_03/2023</t>
  </si>
  <si>
    <t>CABO DE COBRE FLEXÍVEL ISOLADO, 25 MM², ANTI-CHAMA 0,6/1,0 KV, PARA REDE ENTERRADA DE DISTRIBUIÇÃO DE ENERGIA ELÉTRICA - FORNECIMENTO E INSTALAÇÃO. AF_12/2021</t>
  </si>
  <si>
    <t>CABO DE COBRE FLEXÍVEL ISOLADO, 35 MM², ANTI-CHAMA 0,6/1,0 KV, PARA REDE ENTERRADA DE DISTRIBUIÇÃO DE ENERGIA ELÉTRICA - FORNECIMENTO E INSTALAÇÃO. AF_12/2021</t>
  </si>
  <si>
    <t>CABO DE COBRE FLEXÍVEL ISOLADO, 50 MM², ANTI-CHAMA 0,6/1,0 KV, PARA REDE ENTERRADA DE DISTRIBUIÇÃO DE ENERGIA ELÉTRICA - FORNECIMENTO E INSTALAÇÃO. AF_12/2021</t>
  </si>
  <si>
    <t>DISJUNTOR BIPOLAR TIPO DIN, CORRENTE NOMINAL DE 16A - FORNECIMENTO E INSTALAÇÃO. AF_10/2020</t>
  </si>
  <si>
    <t>DISJUNTOR BIPOLAR TIPO DIN, CORRENTE NOMINAL DE 32A - FORNECIMENTO E INSTALAÇÃO. AF_10/2020</t>
  </si>
  <si>
    <t>DISJUNTOR MONOPOLAR TIPO DIN, CORRENTE NOMINAL DE 10A - FORNECIMENTO E INSTALAÇÃO. AF_10/2020</t>
  </si>
  <si>
    <t xml:space="preserve"> 15.005.0280-0 </t>
  </si>
  <si>
    <t>SUPORTE PARA 2 TUBOS HORIZONTAIS, ESPAÇADO A CADA 56 CM, EM PERFILADO COM COMPRIMENTO DE 25 CM FIXADO EM LAJE, POR METRO DE TUBULAÇÃO FIXADA. AF_09/2023</t>
  </si>
  <si>
    <t xml:space="preserve"> 4.2.4 </t>
  </si>
  <si>
    <t xml:space="preserve"> 12.2 </t>
  </si>
  <si>
    <t xml:space="preserve"> 10.1.1 </t>
  </si>
  <si>
    <t xml:space="preserve"> 11.2 </t>
  </si>
  <si>
    <t>JUSTIFICATIVAS DE COMPOSIÇÕES DE PREÇO UNITÁRIO</t>
  </si>
  <si>
    <t>COMPOSIÇÃO</t>
  </si>
  <si>
    <t>COMPOSIÇÃO DE REFERÊNCIA</t>
  </si>
  <si>
    <t>JUSTIFICATIVA</t>
  </si>
  <si>
    <t>Utilizada composição do ORSE visto que o SINAPI não possui composição adequada referente a esse serviço. Os preços praticados para esse serviço no estado de Sergipe são referenciais e exequíveis para o orçamento em São Paulo. Os insumos da composição ORSE que são SINAPI estão atualizados para o estado de São Paulo, portanto, somente insumos do ORSE que mantem preço na região de Sergipe.</t>
  </si>
  <si>
    <t>Utilizada composição EMOP visto que o SINAPI não possui composição adequada referente a esse serviço. Os preços praticados para esse serviço no estado do Rio de Janeiro são referenciais e exequíveis para o orçamento em São Paulo. Os insumos da composição EMOP que são SINAPI estão atualizados para o estado de São Paulo, portanto, somente insumos do EMOP que mantem preço na região do Rio de Janeiro.</t>
  </si>
  <si>
    <t xml:space="preserve">ORSE 1595 </t>
  </si>
  <si>
    <t xml:space="preserve">ORSE 12646 </t>
  </si>
  <si>
    <t xml:space="preserve">ORSE 12888 </t>
  </si>
  <si>
    <t xml:space="preserve">ORSE 12884 </t>
  </si>
  <si>
    <t xml:space="preserve">ORSE 10785 </t>
  </si>
  <si>
    <t xml:space="preserve">ORSE 8662 </t>
  </si>
  <si>
    <t xml:space="preserve">ORSE 11273 </t>
  </si>
  <si>
    <t xml:space="preserve">ORSE 12043 </t>
  </si>
  <si>
    <t xml:space="preserve">ORSE 12313 </t>
  </si>
  <si>
    <t xml:space="preserve">ORSE 8732 </t>
  </si>
  <si>
    <t xml:space="preserve">ORSE 10783 </t>
  </si>
  <si>
    <t xml:space="preserve">ORSE 3234 </t>
  </si>
  <si>
    <t xml:space="preserve">ORSE 11853 </t>
  </si>
  <si>
    <t xml:space="preserve">EMOP 05.054.0115-0 </t>
  </si>
  <si>
    <t xml:space="preserve">EMOP 15.005.0280-0 </t>
  </si>
  <si>
    <t>CUBA DE EMBUTIR OVAL EM LOUÇA BRANCA, 35 X 50CM OU EQUIVALENTE - FORNECIMENTO E INSTALAÇÃO. AF_01/2020</t>
  </si>
  <si>
    <t xml:space="preserve"> 13158 </t>
  </si>
  <si>
    <t>Luminária plafon (sobrepor) 40 x 40 - 36 W - 6000K - G- Light ou similar</t>
  </si>
  <si>
    <t>Unidade Básica de Saúde Porte 1 - Área Construída: 389,78m²</t>
  </si>
  <si>
    <t>SINAPI - Encargos Sociais a partir de dezembro de 2023.</t>
  </si>
  <si>
    <t>LAJES</t>
  </si>
  <si>
    <t xml:space="preserve"> 11703 </t>
  </si>
  <si>
    <t>KIT CAVALETE PARA MEDIÇÃO DE ÁGUA - ENTRADA INDIVIDUALIZADA, EM CPVC DN 28 MM (1"), PARA 1 MEDIDOR - FORNECIMENTO E INSTALAÇÃO (EXCLUSIVE HIDRÔMETRO). AF_03/2024</t>
  </si>
  <si>
    <t>HIDRÔMETRO DN 1/2", 1,5 M3/H - FORNECIMENTO E INSTALAÇÃO. AF_03/2024</t>
  </si>
  <si>
    <t>TAPUME COM TELHA METÁLICA. AF_03/2024</t>
  </si>
  <si>
    <t xml:space="preserve"> CPU2287 </t>
  </si>
  <si>
    <t>LOCAÇÃO CONVENCIONAL DE OBRA, UTILIZANDO GABARITO DE TÁBUAS CORRIDAS PONTALETADAS A CADA 2,00M -  2 UTILIZAÇÕES. AF_03/2024</t>
  </si>
  <si>
    <t>ARMAÇÃO DE BLOCO UTILIZANDO AÇO CA-60 DE 5 MM - MONTAGEM. AF_01/2024</t>
  </si>
  <si>
    <t>ARMAÇÃO DE BLOCO UTILIZANDO AÇO CA-50 DE 6,3 MM - MONTAGEM. AF_01/2024</t>
  </si>
  <si>
    <t>ARMAÇÃO DE BLOCO UTILIZANDO AÇO CA-50 DE 8 MM - MONTAGEM. AF_01/2024</t>
  </si>
  <si>
    <t>ARMAÇÃO DE BLOCO UTILIZANDO AÇO CA-50 DE 10 MM - MONTAGEM. AF_01/2024</t>
  </si>
  <si>
    <t>ARMAÇÃO DE BLOCO, SAPATA ISOLADA, VIGA BALDRAME E SAPATA CORRIDA UTILIZANDO AÇO CA-50 DE 12,5 MM - MONTAGEM. AF_01/2024</t>
  </si>
  <si>
    <t>ARMAÇÃO DE BLOCO, SAPATA ISOLADA, VIGA BALDRAME E SAPATA CORRIDA UTILIZANDO AÇO CA-50 DE 16 MM - MONTAGEM. AF_01/2024</t>
  </si>
  <si>
    <t>MONTAGEM E DESMONTAGEM DE FÔRMA DE PILARES RETANGULARES E ESTRUTURAS SIMILARES, PÉ-DIREITO SIMPLES, EM CHAPA DE MADEIRA COMPENSADA RESINADA, 6 UTILIZAÇÕES. AF_09/2020</t>
  </si>
  <si>
    <t>MONTAGEM E DESMONTAGEM DE FÔRMA DE VIGA, ESCORAMENTO METÁLICO, PÉ-DIREITO SIMPLES, EM CHAPA DE MADEIRA RESINADA, 6 UTILIZAÇÕES. AF_09/2020</t>
  </si>
  <si>
    <t>MONTAGEM E DESMONTAGEM DE FÔRMA DE LAJE MACIÇA, PÉ-DIREITO DUPLO, EM CHAPA DE MADEIRA COMPENSADA RESINADA, 6 UTILIZAÇÕES. AF_09/2020</t>
  </si>
  <si>
    <t>VERGA MOLDADA IN LOCO COM UTILIZAÇÃO DE BLOCOS CANALETA, ESPESSURA DE *20* CM. AF_03/2024</t>
  </si>
  <si>
    <t>CONTRAVERGA MOLDADA IN LOCO COM UTILIZAÇÃO DE BLOCOS CANALETA, ESPESSURA DE *20* CM. AF_03/2024</t>
  </si>
  <si>
    <t>ESTRUTURA TRELIÇADA DE COBERTURA, TIPO ARCO, COM LIGAÇÕES PARAFUSADAS, INCLUSOS PERFIS METÁLICOS, CHAPAS METÁLICAS, MÃO DE OBRA E TRANSPORTE COM GUINDASTE - FORNECIMENTO E INSTALAÇÃO. AF_01/2020_PSA</t>
  </si>
  <si>
    <t xml:space="preserve"> 14.003.0205-0 </t>
  </si>
  <si>
    <t>PORTA DE ALUMINIO ANODIZADO AO NATURAL,EM 2 FOLHAS DE ABRIR, TENDO 1 CONTRAPINAZIO DIVIDINDO A ESQUADRIA EM 2 VAZIOS PARA VIDRO,EM PERFIS SERIE 25,EXCLUSIVE FECHADURA.FORNECIMENTO E COLOCACAO</t>
  </si>
  <si>
    <t>Porta corta fogo, de abrir, 02 folhas, em chapa de aço galvanizado nº24, batente em chapa nº18, classe 90, isolante em manta cerâmica incombustível e=5cm,dobradiças tipo helicoidal em aço 1010/1020, e fechadura reversível sem chave</t>
  </si>
  <si>
    <t>REVESTIMENTO CERÂMICO PARA PAREDES INTERNAS COM PLACAS TIPO ESMALTADA EXTRA DE DIMENSÕES 60X60 CM APLICADAS NA ALTURA INTEIRA DAS PAREDES. AF_02/2023_PE</t>
  </si>
  <si>
    <t xml:space="preserve"> 11.1.1 </t>
  </si>
  <si>
    <t>CHAPISCO APLICADO NO TETO OU EM ALVENARIA E ESTRUTURA, COM ROLO PARA TEXTURA ACRÍLICA. ARGAMASSA INDUSTRIALIZADA COM PREPARO EM MISTURADOR 300 KG. AF_10/2022</t>
  </si>
  <si>
    <t xml:space="preserve"> 11.1.2 </t>
  </si>
  <si>
    <t>MASSA ÚNICA, EM ARGAMASSA TRAÇO 1:2:8, PREPARO MECÂNICO, APLICADA MANUALMENTE EM TETO, E = 10MM, COM TALISCAS. AF_03/2024</t>
  </si>
  <si>
    <t>FORRO</t>
  </si>
  <si>
    <t xml:space="preserve"> 11.2.1 </t>
  </si>
  <si>
    <t xml:space="preserve"> 12.1.1 </t>
  </si>
  <si>
    <t xml:space="preserve"> 12.1.2 </t>
  </si>
  <si>
    <t xml:space="preserve"> 12.1.3 </t>
  </si>
  <si>
    <t xml:space="preserve"> 12.1.4 </t>
  </si>
  <si>
    <t xml:space="preserve"> 12.2.1 </t>
  </si>
  <si>
    <t xml:space="preserve"> 12.2.2 </t>
  </si>
  <si>
    <t xml:space="preserve"> 14.1.1 </t>
  </si>
  <si>
    <t>CHUVEIRO ELÉTRICO COMUM CORPO PLÁSTICO, TIPO DUCHA - FORNECIMENTO E INSTALAÇÃO. AF_01/2020</t>
  </si>
  <si>
    <t xml:space="preserve"> 14.2.1 </t>
  </si>
  <si>
    <t xml:space="preserve"> 14.2.2 </t>
  </si>
  <si>
    <t xml:space="preserve"> 14.2.3 </t>
  </si>
  <si>
    <t xml:space="preserve"> 14.2.4 </t>
  </si>
  <si>
    <t xml:space="preserve"> 14.2.5 </t>
  </si>
  <si>
    <t xml:space="preserve"> 14.2.6 </t>
  </si>
  <si>
    <t xml:space="preserve"> 14.2.7 </t>
  </si>
  <si>
    <t xml:space="preserve"> 14.3 </t>
  </si>
  <si>
    <t xml:space="preserve"> 14.3.1 </t>
  </si>
  <si>
    <t xml:space="preserve"> 14.3.2 </t>
  </si>
  <si>
    <t xml:space="preserve"> 14.3.3 </t>
  </si>
  <si>
    <t>CUBA DE EMBUTIR RETANGULAR DE AÇO INOXIDÁVEL, 46 X 30 X 12 CM - FORNECIMENTO E INSTALAÇÃO. AF_01/2020</t>
  </si>
  <si>
    <t xml:space="preserve"> 14.3.4 </t>
  </si>
  <si>
    <t>TORNEIRA CROMADA 1/2" OU 3/4" PARA TANQUE, PADRÃO POPULAR - FORNECIMENTO E INSTALAÇÃO. AF_01/2020</t>
  </si>
  <si>
    <t xml:space="preserve"> 14.3.5 </t>
  </si>
  <si>
    <t xml:space="preserve"> 14.3.6 </t>
  </si>
  <si>
    <t xml:space="preserve"> 14.3.7 </t>
  </si>
  <si>
    <t xml:space="preserve"> 14.3.8 </t>
  </si>
  <si>
    <t xml:space="preserve"> 14.3.9 </t>
  </si>
  <si>
    <t xml:space="preserve"> 14.3.10 </t>
  </si>
  <si>
    <t xml:space="preserve"> 14.3.11 </t>
  </si>
  <si>
    <t xml:space="preserve"> 14.3.12 </t>
  </si>
  <si>
    <t xml:space="preserve"> 14.3.13 </t>
  </si>
  <si>
    <t xml:space="preserve"> 14.3.14 </t>
  </si>
  <si>
    <t>ESTACAO DE CHAMADA DE LEITO,COM INTERRUPTOR DE EMBUTIR COM C OMANDOS DE CHAMADAS,EMERGENCIA E PRESENCA,FIXADA SOBRE CAIXA 4"X4" EMBUTIDA NA PAREDE.FORNECIMENTO E COLOCACAO</t>
  </si>
  <si>
    <t>REGISTRO DE ESFERA, PVC, SOLDÁVEL, COM VOLANTE, DN  50 MM - FORNECIMENTO E INSTALAÇÃO. AF_08/2021</t>
  </si>
  <si>
    <t>ADAPTADOR CURTO COM BOLSA E ROSCA PARA REGISTRO, PVC, SOLDÁVEL, DN 50MM X 1.1/4", INSTALADO EM RAMAL DE DISTRIBUIÇÃO DE ÁGUA - FORNECIMENTO E INSTALAÇÃO. AF_06/2022</t>
  </si>
  <si>
    <t>TUBO, PVC, SOLDÁVEL, DN 40MM, INSTALADO EM PRUMADA DE ÁGUA - FORNECIMENTO E INSTALAÇÃO. AF_06/2022</t>
  </si>
  <si>
    <t xml:space="preserve"> 12882 </t>
  </si>
  <si>
    <t>Pressurizador até 12mca/160w/220v</t>
  </si>
  <si>
    <t xml:space="preserve"> 4883 </t>
  </si>
  <si>
    <t>Caixa de inspeção  0.60 x 0.60 x 0.60m</t>
  </si>
  <si>
    <t>VÁLVULA EM PLÁSTICO 1" PARA PIA, TANQUE OU LAVATÓRIO, COM OU SEM LADRÃO - FORNECIMENTO E INSTALAÇÃO. AF_01/2020</t>
  </si>
  <si>
    <t>SIFÃO DO TIPO GARRAFA/COPO EM PVC 1.1/4  X 1.1/2" - FORNECIMENTO E INSTALAÇÃO. AF_01/2020</t>
  </si>
  <si>
    <t xml:space="preserve"> 9760 </t>
  </si>
  <si>
    <t>Joelho 45º de pvc rígido, série R, diâm = 50mm</t>
  </si>
  <si>
    <t>Caixa de passagem em alvenaria de tijolos maciços esp. = 0,12m,  dim. int. = 0.50 x 0.50 x 0.60m, com grelha de ferro fundido</t>
  </si>
  <si>
    <t xml:space="preserve"> 6409 </t>
  </si>
  <si>
    <t>*Caixa de passagem em alvenaria de tijolos maciços esp=12cm, dim. int. 0,60x0,60x1,00m, sem tampa</t>
  </si>
  <si>
    <t>LUVA SIMPLES, PVC, SERIE R, ÁGUA PLUVIAL, DN 75 MM, JUNTA ELÁSTICA, FORNECIDO E INSTALADO EM CONDUTORES VERTICAIS DE ÁGUAS PLUVIAIS. AF_06/2022</t>
  </si>
  <si>
    <t>PLACA FOTOLUMINESCENTE DE SINALIZACAO DE SEGURANCA CONTRA IN CENDIO,PARA EQUIPAMENTOS DE COMBATE A INCENDIO E ALARME,EM P VC ANTICHAMA,DIMENSOES APROXIMADAS DE (20X15)CM,CONFORME ABN T NBR 16820.FORNECIMENTO E COLOCACAO</t>
  </si>
  <si>
    <t xml:space="preserve"> 9925 </t>
  </si>
  <si>
    <t>Bucha com arruela em liga especial zamak p/eletroduto 32mm, d=1 1/4"</t>
  </si>
  <si>
    <t>CURVA 90 GRAUS PARA ELETRODUTO, PVC, ROSCÁVEL, DN 40 MM (1 1/4"), PARA CIRCUITOS TERMINAIS, INSTALADA EM PAREDE - FORNECIMENTO E INSTALAÇÃO. AF_03/2023</t>
  </si>
  <si>
    <t>CABO DE COBRE FLEXÍVEL ISOLADO, 6 MM², ANTI-CHAMA 0,6/1,0 KV, PARA CIRCUITOS TERMINAIS - FORNECIMENTO E INSTALAÇÃO. AF_03/2023</t>
  </si>
  <si>
    <t>TOMADA MÉDIA DE EMBUTIR (3 MÓDULOS), 2P+T 10 A, SEM SUPORTE E SEM PLACA - FORNECIMENTO E INSTALAÇÃO. AF_03/2023</t>
  </si>
  <si>
    <t>Dispositivo DR tetrapolar 100 A, tipo AC, 30MA</t>
  </si>
  <si>
    <t xml:space="preserve"> 8685 </t>
  </si>
  <si>
    <t>Suporte vertical  100 x 75 mm  para fixação de eletrocalha metálica ( ref.: Mopa ou similar)</t>
  </si>
  <si>
    <t xml:space="preserve"> 9524 </t>
  </si>
  <si>
    <t>Tala plana perfurada 50mm para eletrocalha metálica (ref.: mopa ou similar) -Rev 01</t>
  </si>
  <si>
    <t>ARMAÇÃO SECUNDÁRIA, COM 1 ESTRIBO E 1 ISOLADOR - FORNECIMENTO E INSTALAÇÃO. AF_07/2020</t>
  </si>
  <si>
    <t>Caixa de equipotencialização em aço 200x200x90mm, para embutir com tampa, com9 terminais, ref:TEL-901 ou similar (SPDA)</t>
  </si>
  <si>
    <t>TUBO EM COBRE FLEXÍVEL, DN 1/4", COM ISOLAMENTO, INSTALADO EM RAMAL DE ALIMENTAÇÃO DE AR CONDICIONADO COM CONDENSADORA CENTRAL - FORNECIMENTO E INSTALAÇÃO. AF_12/2015</t>
  </si>
  <si>
    <t>TUBO EM COBRE FLEXÍVEL, DN 3/8", COM ISOLAMENTO, INSTALADO EM FORRO, PARA RAMAL DE ALIMENTAÇÃO DE AR CONDICIONADO, INCLUSO FIXADOR. AF_11/2021</t>
  </si>
  <si>
    <t>TUBO EM COBRE FLEXÍVEL, DN 1/2", COM ISOLAMENTO, INSTALADO EM FORRO, PARA RAMAL DE ALIMENTAÇÃO DE AR CONDICIONADO, INCLUSO FIXADOR. AF_11/2021</t>
  </si>
  <si>
    <t>TUBO EM COBRE FLEXÍVEL, DN 5/8", COM ISOLAMENTO, INSTALADO EM RAMAL DE ALIMENTAÇÃO DE AR CONDICIONADO COM CONDENSADORA INDIVIDUAL - FORNECIMENTO E INSTALAÇÃO. AF_12/2015</t>
  </si>
  <si>
    <t xml:space="preserve"> 11412 </t>
  </si>
  <si>
    <t>Cabo de cobre PP Cordplast 4 x 2,5 mm2, 450/750v - fornecimento e instalação</t>
  </si>
  <si>
    <t>DUTO PARA EXAUSTAO DE AR/VENTILACAO,CHAVETADO EM CHAPA DE AC O GALVANIZADO,NAS DIVERSAS BITOLAS,CONFORME ABNT NBR 16401,I NCLUSIVE SUPORTES PINTADOS,GRELHAS,DIFUSORES EM ALUMINIO EXT RUDADO E DEMAIS ITENS NECESSARIOS.FORNECIMENTO E COLOCACAO</t>
  </si>
  <si>
    <t xml:space="preserve"> 12498 </t>
  </si>
  <si>
    <t>Barra roscada bicromatizada ø 3/8" x 3000mm</t>
  </si>
  <si>
    <t xml:space="preserve"> 721 </t>
  </si>
  <si>
    <t>Fornecimento e instalação de porca sextavada 3/8" (ref vl 1.55 valemam ou similar)</t>
  </si>
  <si>
    <t xml:space="preserve"> 8733 </t>
  </si>
  <si>
    <t>Central manifold para cilindros 2 x 2 para oxigênio, ar comprimido e óxido nitroso com serpentina e sem válvula de alta pressão</t>
  </si>
  <si>
    <t>PISO PODOTÁTIL DE ALERTA OU DIRECIONAL, DE CONCRETO, ASSENTADO SOBRE ARGAMASSA. AF_03/2024</t>
  </si>
  <si>
    <t xml:space="preserve"> 5.1.3 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</si>
  <si>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</si>
  <si>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</si>
  <si>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EMASSAMENTO COM MASSA LÁTEX, APLICAÇÃO EM PAREDE, UMA DEMÃO, LIXAMENTO MANUAL. AF_04/2023</t>
  </si>
  <si>
    <t>EMASSAMENTO COM MASSA LÁTEX, APLICAÇÃO EM TETO, UMA DEMÃO, LIXAMENTO MANUAL. AF_04/2023</t>
  </si>
  <si>
    <t>CUMEEIRA PARA TELHA DE FIBROCIMENTO ESTRUTURAL E = 6 MM, INCLUSO ACESSÓRIOS DE FIXAÇÃO E IÇAMENTO. AF_07/2019</t>
  </si>
  <si>
    <t>FABRICAÇÃO, MONTAGEM E DESMONTAGEM DE FÔRMA PARA BLOCO DE COROAMENTO, EM MADEIRA SERRADA, E=25 MM, 4 UTILIZAÇÕES. AF_01/2024</t>
  </si>
  <si>
    <t>MASSA ÚNICA, EM ARGAMASSA TRAÇO 1:2:8 PREPARO MECÂNICO, APLICADA MANUALMENTE EM PAREDES INTERNAS DE AMBIENTES COM ÁREA MAIOR QUE 10M², E = 10MM, COM TALISCAS. AF_03/2024</t>
  </si>
  <si>
    <t>EMBOÇO, EM ARGAMASSA TRAÇO 1:2:8, PREPARO MECÂNICO, APLICADO MANUALMENTE EM PAREDES INTERNAS DE AMBIENTES COM ÁREA MAIOR QUE 10M², E = 10MM, COM TALISCAS. AF_03/2024</t>
  </si>
  <si>
    <t>PINTURA LÁTEX ACRÍLICA ECONÔMICA, APLICAÇÃO MANUAL EM PAREDES, DUAS DEMÃOS. AF_04/2023</t>
  </si>
  <si>
    <t>TEXTURA ACRÍLICA, APLICAÇÃO MANUAL EM PAREDE, UMA DEMÃO. AF_04/2023</t>
  </si>
  <si>
    <t>PINTURA LÁTEX ACRÍLICA ECONÔMICA, APLICAÇÃO MANUAL EM TETO, DUAS DEMÃOS. AF_04/2023</t>
  </si>
  <si>
    <t>ALVENARIA DE VEDAÇÃO DE BLOCOS CERÂMICOS FURADOS NA VERTICAL DE 9X19X39 CM (ESPESSURA 9 CM) E ARGAMASSA DE ASSENTAMENTO COM PREPARO EM BETONEIRA. AF_12/2021</t>
  </si>
  <si>
    <t>ALVENARIA DE VEDAÇÃO DE BLOCOS CERÂMICOS FURADOS NA VERTICAL DE 14X19X39 CM (ESPESSURA 14 CM) E ARGAMASSA DE ASSENTAMENTO COM PREPARO EM BETONEIRA. AF_12/2021</t>
  </si>
  <si>
    <t xml:space="preserve"> 15.2 </t>
  </si>
  <si>
    <t xml:space="preserve"> 15.2.1 </t>
  </si>
  <si>
    <t xml:space="preserve"> 15.2.2 </t>
  </si>
  <si>
    <t xml:space="preserve"> 15.2.3 </t>
  </si>
  <si>
    <t xml:space="preserve"> 15.2.4 </t>
  </si>
  <si>
    <t xml:space="preserve"> 15.2.5 </t>
  </si>
  <si>
    <t xml:space="preserve"> 15.2.6 </t>
  </si>
  <si>
    <t xml:space="preserve"> 15.2.7 </t>
  </si>
  <si>
    <t xml:space="preserve"> 15.2.8 </t>
  </si>
  <si>
    <t xml:space="preserve"> 15.2.9 </t>
  </si>
  <si>
    <t xml:space="preserve"> 15.2.10 </t>
  </si>
  <si>
    <t xml:space="preserve"> 15.2.11 </t>
  </si>
  <si>
    <t xml:space="preserve"> 15.2.12 </t>
  </si>
  <si>
    <t xml:space="preserve"> 15.2.13 </t>
  </si>
  <si>
    <t xml:space="preserve"> 15.2.14 </t>
  </si>
  <si>
    <t xml:space="preserve"> 15.2.15 </t>
  </si>
  <si>
    <t xml:space="preserve"> 15.2.16 </t>
  </si>
  <si>
    <t xml:space="preserve"> 15.2.17 </t>
  </si>
  <si>
    <t xml:space="preserve"> 15.2.18 </t>
  </si>
  <si>
    <t xml:space="preserve"> 15.2.19 </t>
  </si>
  <si>
    <t xml:space="preserve"> 15.2.20 </t>
  </si>
  <si>
    <t xml:space="preserve"> 15.3 </t>
  </si>
  <si>
    <t xml:space="preserve"> 15.3.1 </t>
  </si>
  <si>
    <t xml:space="preserve"> 15.3.2 </t>
  </si>
  <si>
    <t xml:space="preserve"> 15.4 </t>
  </si>
  <si>
    <t xml:space="preserve"> 15.4.1 </t>
  </si>
  <si>
    <t xml:space="preserve"> 15.4.2 </t>
  </si>
  <si>
    <t xml:space="preserve"> 15.4.3 </t>
  </si>
  <si>
    <t xml:space="preserve"> 15.4.4 </t>
  </si>
  <si>
    <t xml:space="preserve"> 15.4.5 </t>
  </si>
  <si>
    <t xml:space="preserve"> 15.4.6 </t>
  </si>
  <si>
    <t xml:space="preserve"> 15.4.7 </t>
  </si>
  <si>
    <t xml:space="preserve"> 15.4.8 </t>
  </si>
  <si>
    <t xml:space="preserve"> 15.4.9 </t>
  </si>
  <si>
    <t xml:space="preserve"> 15.4.10 </t>
  </si>
  <si>
    <t xml:space="preserve"> 15.4.11 </t>
  </si>
  <si>
    <t xml:space="preserve"> 20.1.1 </t>
  </si>
  <si>
    <t xml:space="preserve"> 20.2.1 </t>
  </si>
  <si>
    <t xml:space="preserve"> 20.3.1 </t>
  </si>
  <si>
    <t xml:space="preserve"> 4656 </t>
  </si>
  <si>
    <t>mês</t>
  </si>
  <si>
    <t>LASTRO COM MATERIAL GRANULAR (PEDRA BRITADA N.1 E PEDRA BRITADA N.2), APLICADO EM PISOS OU LAJES SOBRE SOLO, ESPESSURA DE *10 CM*. AF_01/2024</t>
  </si>
  <si>
    <t xml:space="preserve"> 3.4 </t>
  </si>
  <si>
    <t>BASE RESERVATÓRIO</t>
  </si>
  <si>
    <t xml:space="preserve"> 3.4.1 </t>
  </si>
  <si>
    <t>EXECUÇÃO DE RADIER, ESPESSURA DE 20 CM, FCK = 30 MPA, COM USO DE FORMAS EM MADEIRA SERRADA. AF_09/2021</t>
  </si>
  <si>
    <t xml:space="preserve"> 12.3 </t>
  </si>
  <si>
    <t xml:space="preserve"> 12.3.1 </t>
  </si>
  <si>
    <t>PINTURA FUNDO NIVELADOR ALQUÍDICO BRANCO EM MADEIRA. AF_01/2021</t>
  </si>
  <si>
    <t xml:space="preserve"> 12.3.2 </t>
  </si>
  <si>
    <t>PINTURA TINTA DE ACABAMENTO (PIGMENTADA) ESMALTE SINTÉTICO ACETINADO EM MADEIRA, 2 DEMÃOS. AF_01/2021</t>
  </si>
  <si>
    <t>ESCAVAÇÃO MECANIZADA DE VALA COM PROF. ATÉ 1,5 M (MÉDIA MONTANTE E JUSANTE/UMA COMPOSIÇÃO POR TRECHO), RETROESCAV. (0,26 M3), LARG. DE 0,8 M A 1,5 M, EM SOLO DE 1A CATEGORIA, EM LOCAIS COM ALTO NÍVEL DE INTERFERÊNCIA. AF_02/2021</t>
  </si>
  <si>
    <t xml:space="preserve"> 2.16 </t>
  </si>
  <si>
    <t xml:space="preserve"> 6.2 </t>
  </si>
  <si>
    <t>IMPERMEABILIZAÇÃO DE SUPERFÍCIE COM ARGAMASSA POLIMÉRICA / MEMBRANA ACRÍLICA, 3 DEMÃOS. AF_09/2023</t>
  </si>
  <si>
    <t>JANELA DE ALUMÍNIO DE CORRER COM 4 FOLHAS PARA VIDROS, COM VIDROS, BATENTE, ACABAMENTO COM ACETATO OU BRILHANTE E FERRAGENS. EXCLUSIVE ALIZAR E CONTRAMARCO. FORNECIMENTO E INSTALAÇÃO. AF_12/2019</t>
  </si>
  <si>
    <t>Ministério da Saúde - Departamento de Estratégias e Políticas de Saúde Comunitária</t>
  </si>
  <si>
    <t>03</t>
  </si>
  <si>
    <t xml:space="preserve">ORSE 11703 </t>
  </si>
  <si>
    <t xml:space="preserve">ORSE 4656 </t>
  </si>
  <si>
    <t xml:space="preserve">ORSE 2180 </t>
  </si>
  <si>
    <t xml:space="preserve">ORSE 11233 </t>
  </si>
  <si>
    <t xml:space="preserve">ORSE 12492 </t>
  </si>
  <si>
    <t xml:space="preserve">ORSE 13113 </t>
  </si>
  <si>
    <t xml:space="preserve">ORSE 4883 </t>
  </si>
  <si>
    <t xml:space="preserve">ORSE 9760 </t>
  </si>
  <si>
    <t xml:space="preserve">ORSE 6409 </t>
  </si>
  <si>
    <t xml:space="preserve">ORSE 12889 </t>
  </si>
  <si>
    <t xml:space="preserve">ORSE 9925 </t>
  </si>
  <si>
    <t xml:space="preserve">ORSE 13149 </t>
  </si>
  <si>
    <t xml:space="preserve">ORSE 8685 </t>
  </si>
  <si>
    <t xml:space="preserve">ORSE 9524 </t>
  </si>
  <si>
    <t xml:space="preserve">ORSE 13158 </t>
  </si>
  <si>
    <t xml:space="preserve">ORSE 11412 </t>
  </si>
  <si>
    <t xml:space="preserve">ORSE 12498 </t>
  </si>
  <si>
    <t xml:space="preserve">ORSE 721 </t>
  </si>
  <si>
    <t xml:space="preserve">ORSE 8733 </t>
  </si>
  <si>
    <t xml:space="preserve">ORSE 2451 </t>
  </si>
  <si>
    <t>CONCRETAGEM DE BLOCO DE COROAMENTO OU VIGA BALDRAME, FCK 30 MPA, COM USO DE BOMBA - LANÇAMENTO, ADENSAMENTO E ACABAMENTO. AF_01/2024</t>
  </si>
  <si>
    <t xml:space="preserve"> 7.1.1.5 </t>
  </si>
  <si>
    <t xml:space="preserve"> 7.2.1.5 </t>
  </si>
  <si>
    <t>INTERRUPTOR PARALELO (2 MÓDULOS), 10A/250V, INCLUINDO SUPORTE E PLACA - FORNECIMENTO E INSTALAÇÃO. AF_03/2023</t>
  </si>
  <si>
    <t xml:space="preserve"> 10237 </t>
  </si>
  <si>
    <t>Disjuntor termomagnetico bipolar 70 A, padrão DIN (Europeu - linha branca), curva C, corrente 5KA</t>
  </si>
  <si>
    <t xml:space="preserve"> 454 </t>
  </si>
  <si>
    <t>Disjuntor termomagnetico tripolar 160 A, padrão DIN (Europeu - linha branca),65KA</t>
  </si>
  <si>
    <t>11/02/2025</t>
  </si>
  <si>
    <t>Orlando Cristovão Pereira Celino</t>
  </si>
  <si>
    <t>Engenheiro Civil  - CREA RJ 2019114864</t>
  </si>
  <si>
    <t>02.006.0010-0</t>
  </si>
  <si>
    <t>Aluguel de container (módulo metálico içável) para escritório, medindo aproximadamente 2,20m de largura, 6,20m de comprimento e 2,50m de altura, composto de chapas de aço com nervuras trapezoidais, isolamento termo-acústico no forro, chassis reforçado e piso em compensado naval, incluindo instalações elétricas, exclusive transporte (vide item 04.005.0300) e carga e descarga (vide item 04.013.0015)</t>
  </si>
  <si>
    <t>Aluguel de container (módulo metálico içável), para sanitário-vestiário, medindo aproximadamente 2,20m de largura, 6,20m de comprimento e 2,50m de altura, composto de chapas de aço com nervuras trapezoidais, isolamento termo-acústico no forro, chassis reforçado e piso em compensado naval, incluindo instalações elétricas e hidrossanitárias, suprido de acessórios, 4 vasos sanitários, 1 lavatório, 1 mictório e 4 chuveiros, exclusive transporte (vide item 04.005.0300) carga e descarga (vide item 04.013.0015)</t>
  </si>
  <si>
    <t xml:space="preserve"> 02.006.0030-0 </t>
  </si>
  <si>
    <t>Barracão de obra com paredes e piso de tábuas de madeira de 3ª, cobertura de telhas de fibrocimento de 6mm, e instalações, exclusive pintura, sendo reaproveitado 2 vezes</t>
  </si>
  <si>
    <t>02.004.0001-0</t>
  </si>
  <si>
    <t xml:space="preserve"> 05.006.0001-1 </t>
  </si>
  <si>
    <t>Locação de andaime com elementos tubulares sobre sapatas fixas, considerando-se a área da projeção vertical do andaime e pago pelo tempo necessário à sua utilização, exclusive transporte dos elementos do andaime até a obra (vide item 04.020.0122), plataforma ou passarela de pinho (vide itens 05.005.0012 a 05.005.0015 ou 05.007.0007 e 05.008.0008), montagem e desmontagem dos andaimes (vide item 05.008.0001)</t>
  </si>
  <si>
    <t>04.014.0095-0</t>
  </si>
  <si>
    <t>Retirada de entulho de obra com caçamba de aço tipo container com 5m³ de capacidade, inclusive carregamento, transporte e descarregamento. Custo por unidade de caçamba e inclui a taxa para descarga em locais autorizados</t>
  </si>
  <si>
    <t>SCO</t>
  </si>
  <si>
    <t>AD 34.15.0050 (A)</t>
  </si>
  <si>
    <t>Controle tecnologico de obras em concreto armado, considerando-se apenas o controle do concreto e constando de coleta, moldagem e capeamento de corpos de prova, transporte ate 50Km, ensaios de resistencia a compressao aos 28 dias e "slump test", medido por m3 de concreto colocado nas formas.(desonerado)</t>
  </si>
  <si>
    <t>11.025.0012-0</t>
  </si>
  <si>
    <t>Concreto bombeado, fck=30MPa, compreendendo o fornecimento de concreto importado de usina, colocação nas formas, espalhamento, adensamento mecânico e acabamento</t>
  </si>
  <si>
    <t>11.030.0060-0</t>
  </si>
  <si>
    <t>Laje pré-moldada Beta 12, para sobrecarga de 3,5kN/m² e vão de 4,10m, considerando vigotas, tijolos e armadura negativa, inclusive capeamento de 4cm de espessura, com concreto fck=30MPa e escoramento. FORNECIMENTO e MONTAGEM do conjunto</t>
  </si>
  <si>
    <t>11.030.0090-0</t>
  </si>
  <si>
    <t>Laje pré-moldada Beta 16, para sobrecarga de 3,5kN/m² e vão de 5,20m, considerando vigotas, tijolos e armadura negativa, inclusive capeamento de 4cm de espessura, com concreto fck=30MPa e escoramento. FORNECIMENTO e MONTAGEM do conjunto</t>
  </si>
  <si>
    <t>11.030.0120-0</t>
  </si>
  <si>
    <t>Laje pré-moldada Beta 20, para sobrecarga de 3,5kN/m² e vão de 6,20m, considerando vigotas, tijolos e armadura negativa, inclusive capeamento de 4cm de espessura, com concreto fck=30MPa e escoramento. FORNECIMENTO e MONTAGEM do conjunto</t>
  </si>
  <si>
    <t>12.007.0015-0</t>
  </si>
  <si>
    <t>Parede de blocos vazados (cobogó), de cimento e areia, com peso de 4,6kg, 29x29x6cm, assentes como em 12.006.0010</t>
  </si>
  <si>
    <t>FIXAÇÃO (ENCUNHAMENTO) DE ALVENARIA DE VEDAÇÃO COM ARGAMASSA APLICADA COM BISNAGA. AF_03/2024</t>
  </si>
  <si>
    <t xml:space="preserve"> 16.011.0030-0 </t>
  </si>
  <si>
    <t>Cobertura em chapas de acrílico translúcido de 10mm de espessura, inclusive fixação, exclusive estrutura. Medido pela área real de cobertura. FORNECIMENTO e COLOCAÇÃO</t>
  </si>
  <si>
    <t>PORTA DE MADEIRA COMPENSADA LISA PARA PINTURA, 120X210X3,5CM, 1 FOLHA, INCLUSO ADUELA 2A, ALIZAR 2A E DOBRADIÇAS. AF_12/2019</t>
  </si>
  <si>
    <t>14.003.0225-0</t>
  </si>
  <si>
    <t>Porta de alumínio anodizado ao natural, perfil série 25, em veneziana, exclusive fechadura. FORNECIMENTO e COLOCAÇÃO</t>
  </si>
  <si>
    <t xml:space="preserve"> 14.002.0071-0 </t>
  </si>
  <si>
    <t>Portão de chapa de ferro galvanizado, com espessura de 0,5mm, com altura entre 2m e 3m e área total de 6m² a 9m², exclusive fechadura. FORNECIMENTO e COLOCAÇÃO</t>
  </si>
  <si>
    <t>14.006.0230-0</t>
  </si>
  <si>
    <t>Porta de madeira de lei em compensado, de 200 x 210 x 3,5cm, 2 folhas, com visor em policarbonato translúcido de 4mm, medindo 1,10 x 0,20m, mola “fecha porta”, puxadores verticais metálicos de 40cm, aduela 13 x 3cm e alizares 5 x 2cm, faixas protetoras em material vinílico com 50cm de altura na parte inferior, exclusive pintura e ferragens. FORNECIMENTO e COLOCAÇÃO</t>
  </si>
  <si>
    <t>14.006.0220-0</t>
  </si>
  <si>
    <t>Porta de madeira de lei em compensado, de correr, de 80 x 210 x 3,5cm, pendurada em roldanas, correndo dentro de trilho oco, guiada por canaleta embutida no piso com marco de 7 x 3cm, exclusive ferragens. FORNECIMENTO e COLOCAÇÃO</t>
  </si>
  <si>
    <t>Disjuntor termomagnético tripolar 63 A com caixa moldada 10 kA</t>
  </si>
  <si>
    <t>Carga e descarga de equipamentos pesados em carretas, exclusive o custo horario do equipamento, durante a operacao.</t>
  </si>
  <si>
    <t>Barra de apoio (puxador horizontal/vertical), em aço inoxidável AISI 304, tubo de 1.1/4", inclusive fixação com parafusos inoxidáveis e buchas plásticas, com 40cm, para portas</t>
  </si>
  <si>
    <t>18.016.0125-0</t>
  </si>
  <si>
    <t>14.007.0314-0</t>
  </si>
  <si>
    <t>Mola fecha-porta, aérea, com pinhão e cremalheira, em alumínio, com pintura eletrostática, com potência nº 2 para portas de madeira ou alumínio até 0,90m. FORNECIMENTO</t>
  </si>
  <si>
    <t>Fechadura para portas internas de madeira, tipo gorge, trinco reversível em latão, acabamento cromado, com maçaneta tipo alavanca, em zamak, acabamento cromado, entrada e roseta circulares, em latão laminado com acabamento cromado. FORNECIMENTO</t>
  </si>
  <si>
    <t>14.007.0256-0</t>
  </si>
  <si>
    <t xml:space="preserve"> 7.4.2</t>
  </si>
  <si>
    <t xml:space="preserve"> 7.4.3</t>
  </si>
  <si>
    <t xml:space="preserve"> 7.4.4</t>
  </si>
  <si>
    <t xml:space="preserve"> 7.4.5</t>
  </si>
  <si>
    <t>18.006.0020-0</t>
  </si>
  <si>
    <t>Vaso sanitário de louça branca, infantil, inclusive acessórios de fixação. FORNECIMENTO</t>
  </si>
  <si>
    <t>18.006.0007-0</t>
  </si>
  <si>
    <t>Lavatório de louça branca, tipo médio luxo, com ladrão e medidas em torno de 47 x 35cm, inclusive acessórios de fixação. FORNECIMENTO</t>
  </si>
  <si>
    <t>18.006.0025-0</t>
  </si>
  <si>
    <t>Lavatório de louça branca, de embutir (cuba), tipo médio luxo, sem ladrão, com medidas em torno de 52 x 39cm. FORNECIMENTO</t>
  </si>
  <si>
    <t>AP 04.10.0050 (/)</t>
  </si>
  <si>
    <t>Banca seca de aco inoxidavel com 0,55m de largura, ate 3m de comprimento, em chapa 18-304, sobre apoios de alvenaria de meia vez e verga de concreto, sem revestimento. Fornecimento e colocacao.(desonerado)</t>
  </si>
  <si>
    <t>18.009.0070-0</t>
  </si>
  <si>
    <t>Torneira hospitalar, acionada por alavanca, tipo parede, de 1/2” x 28cm aproximadamente, em metal cromado. FORNECIMENTO</t>
  </si>
  <si>
    <t>18.009.0073-0</t>
  </si>
  <si>
    <t>15.004.0170-0</t>
  </si>
  <si>
    <t>Ralo seco (simples) de PVC (100 x 53) x 40mm, com grelha, compreendendo: efluente de 40mm soldável em PVC com 2,00m de extensão e ligação ao ralo sifonado. FORNECIMENTO e INSTALAÇÃO</t>
  </si>
  <si>
    <t xml:space="preserve"> 15.1.1</t>
  </si>
  <si>
    <t xml:space="preserve"> 15.1.2</t>
  </si>
  <si>
    <t xml:space="preserve"> 15.1.3</t>
  </si>
  <si>
    <t xml:space="preserve"> 15.1.4</t>
  </si>
  <si>
    <t xml:space="preserve"> 15.1.5</t>
  </si>
  <si>
    <t xml:space="preserve"> 15.1.6</t>
  </si>
  <si>
    <t xml:space="preserve"> 15.1.7</t>
  </si>
  <si>
    <t xml:space="preserve"> 15.1.8</t>
  </si>
  <si>
    <t xml:space="preserve"> 15.1.9</t>
  </si>
  <si>
    <t xml:space="preserve"> 15.1.10</t>
  </si>
  <si>
    <t xml:space="preserve"> 15.1.11</t>
  </si>
  <si>
    <t xml:space="preserve"> 15.1.12</t>
  </si>
  <si>
    <t xml:space="preserve"> 15.1.13</t>
  </si>
  <si>
    <t xml:space="preserve"> 15.1.14</t>
  </si>
  <si>
    <t xml:space="preserve"> 15.1.15</t>
  </si>
  <si>
    <t xml:space="preserve"> 15.1.16</t>
  </si>
  <si>
    <t xml:space="preserve"> 15.1.17</t>
  </si>
  <si>
    <t xml:space="preserve"> 15.1.18</t>
  </si>
  <si>
    <t xml:space="preserve"> 15.1.19</t>
  </si>
  <si>
    <t xml:space="preserve"> 15.1.20</t>
  </si>
  <si>
    <t xml:space="preserve"> 15.1.21</t>
  </si>
  <si>
    <t xml:space="preserve"> 15.1.22</t>
  </si>
  <si>
    <t xml:space="preserve"> 15.1.23</t>
  </si>
  <si>
    <t xml:space="preserve"> 15.1.24</t>
  </si>
  <si>
    <t xml:space="preserve"> 15.1.25</t>
  </si>
  <si>
    <t xml:space="preserve"> 15.1.26</t>
  </si>
  <si>
    <t xml:space="preserve"> 15.1.27</t>
  </si>
  <si>
    <t xml:space="preserve"> 15.1.28</t>
  </si>
  <si>
    <t xml:space="preserve"> 15.1.29</t>
  </si>
  <si>
    <t xml:space="preserve"> 15.1.30</t>
  </si>
  <si>
    <t xml:space="preserve"> 15.1.31</t>
  </si>
  <si>
    <t xml:space="preserve"> 15.1.32</t>
  </si>
  <si>
    <t xml:space="preserve"> 15.1.33</t>
  </si>
  <si>
    <t xml:space="preserve"> 15.1.34</t>
  </si>
  <si>
    <t xml:space="preserve"> 15.1.35</t>
  </si>
  <si>
    <t xml:space="preserve"> 15.1.36</t>
  </si>
  <si>
    <t xml:space="preserve"> 15.1.37</t>
  </si>
  <si>
    <t xml:space="preserve"> 15.1.38</t>
  </si>
  <si>
    <t>HIDRÔMETRO DN 1 1/2", 20 M³/H - FORNECIMENTO E INSTALAÇÃO. AF_03/2024</t>
  </si>
  <si>
    <t>18.021.0040-0</t>
  </si>
  <si>
    <t>Reservatório apoiado para armazenamento de água potável ou para aproveitamento de água da chuva AAC, em fibra de vidro ou polietileno, com capacidade em torno de 300, inclusive tampa de vedação com escotilha e fixadores, conforme normas ABNT NBR 15527, NBR 12217 e NBR 8220. FORNECIMENTO</t>
  </si>
  <si>
    <t xml:space="preserve"> 15.2.21</t>
  </si>
  <si>
    <t xml:space="preserve"> 15.2.22</t>
  </si>
  <si>
    <t xml:space="preserve"> 15.2.23</t>
  </si>
  <si>
    <t xml:space="preserve"> 15.2.24</t>
  </si>
  <si>
    <t xml:space="preserve"> 15.2.25</t>
  </si>
  <si>
    <t xml:space="preserve"> 15.2.26</t>
  </si>
  <si>
    <t xml:space="preserve"> 15.2.27</t>
  </si>
  <si>
    <t xml:space="preserve"> 15.2.28</t>
  </si>
  <si>
    <t xml:space="preserve"> 15.2.29</t>
  </si>
  <si>
    <t xml:space="preserve"> 15.2.30</t>
  </si>
  <si>
    <t xml:space="preserve"> 15.2.31</t>
  </si>
  <si>
    <t xml:space="preserve"> 15.2.32</t>
  </si>
  <si>
    <t xml:space="preserve"> 15.2.33</t>
  </si>
  <si>
    <t xml:space="preserve"> 15.2.34</t>
  </si>
  <si>
    <t xml:space="preserve"> 15.3.3</t>
  </si>
  <si>
    <t xml:space="preserve"> 15.3.4</t>
  </si>
  <si>
    <t xml:space="preserve"> 15.3.5</t>
  </si>
  <si>
    <t xml:space="preserve"> 15.3.6</t>
  </si>
  <si>
    <t xml:space="preserve"> 15.3.7</t>
  </si>
  <si>
    <t xml:space="preserve"> 15.3.8</t>
  </si>
  <si>
    <t xml:space="preserve"> 15.3.9</t>
  </si>
  <si>
    <t xml:space="preserve"> 15.3.10</t>
  </si>
  <si>
    <t xml:space="preserve"> 15.3.11</t>
  </si>
  <si>
    <t xml:space="preserve"> 15.3.12</t>
  </si>
  <si>
    <t>05.054.0001-0</t>
  </si>
  <si>
    <t>Placa de acrílico para identificação de salas, medindo 8 x 25cm, conforme detalhe nº 6033/EMOP, polida nas bordas. FORNECIMENTO e COLOCAÇÃO</t>
  </si>
  <si>
    <t xml:space="preserve"> 16.1.6</t>
  </si>
  <si>
    <t xml:space="preserve"> 16.1.7</t>
  </si>
  <si>
    <t xml:space="preserve"> 16.1.8</t>
  </si>
  <si>
    <t xml:space="preserve"> 16.1.9</t>
  </si>
  <si>
    <t xml:space="preserve"> 16.1.10</t>
  </si>
  <si>
    <t xml:space="preserve"> 16.1.11</t>
  </si>
  <si>
    <t xml:space="preserve"> 16.1.12</t>
  </si>
  <si>
    <t xml:space="preserve"> 16.1.13</t>
  </si>
  <si>
    <t xml:space="preserve"> 16.1.14</t>
  </si>
  <si>
    <t xml:space="preserve"> 16.1.15</t>
  </si>
  <si>
    <t xml:space="preserve"> 16.1.16</t>
  </si>
  <si>
    <t xml:space="preserve"> 16.1.17</t>
  </si>
  <si>
    <t xml:space="preserve"> 16.1.18</t>
  </si>
  <si>
    <t xml:space="preserve"> 16.1.19</t>
  </si>
  <si>
    <t xml:space="preserve"> 16.1.20</t>
  </si>
  <si>
    <t xml:space="preserve"> 16.1.21</t>
  </si>
  <si>
    <t xml:space="preserve"> 16.1.22</t>
  </si>
  <si>
    <t xml:space="preserve"> 16.1.23</t>
  </si>
  <si>
    <t xml:space="preserve"> 16.1.24</t>
  </si>
  <si>
    <t xml:space="preserve"> 16.1.25</t>
  </si>
  <si>
    <t xml:space="preserve"> 16.1.26</t>
  </si>
  <si>
    <t xml:space="preserve"> 16.1.27</t>
  </si>
  <si>
    <t xml:space="preserve"> 16.1.28</t>
  </si>
  <si>
    <t xml:space="preserve"> 16.1.29</t>
  </si>
  <si>
    <t xml:space="preserve"> 16.1.30</t>
  </si>
  <si>
    <t xml:space="preserve"> 16.1.31</t>
  </si>
  <si>
    <t xml:space="preserve"> 16.1.32</t>
  </si>
  <si>
    <t xml:space="preserve"> 16.1.33</t>
  </si>
  <si>
    <t xml:space="preserve"> 16.1.34</t>
  </si>
  <si>
    <t xml:space="preserve"> 16.1.35</t>
  </si>
  <si>
    <t xml:space="preserve"> 16.1.36</t>
  </si>
  <si>
    <t xml:space="preserve"> 16.1.37</t>
  </si>
  <si>
    <t xml:space="preserve"> 16.1.38</t>
  </si>
  <si>
    <t xml:space="preserve"> 16.1.39</t>
  </si>
  <si>
    <t xml:space="preserve"> 16.1.40</t>
  </si>
  <si>
    <t xml:space="preserve"> 16.1.41</t>
  </si>
  <si>
    <t xml:space="preserve"> 16.1.42</t>
  </si>
  <si>
    <t xml:space="preserve"> 16.1.43</t>
  </si>
  <si>
    <t xml:space="preserve"> 16.1.44</t>
  </si>
  <si>
    <t xml:space="preserve"> 16.1.45</t>
  </si>
  <si>
    <t xml:space="preserve"> 16.1.46</t>
  </si>
  <si>
    <t xml:space="preserve"> 16.1.47</t>
  </si>
  <si>
    <t xml:space="preserve"> 16.1.48</t>
  </si>
  <si>
    <t xml:space="preserve"> 16.1.49</t>
  </si>
  <si>
    <t xml:space="preserve"> 16.1.50</t>
  </si>
  <si>
    <t xml:space="preserve"> 16.1.51</t>
  </si>
  <si>
    <t xml:space="preserve"> 16.1.52</t>
  </si>
  <si>
    <t xml:space="preserve"> 16.1.53</t>
  </si>
  <si>
    <t xml:space="preserve"> 16.1.54</t>
  </si>
  <si>
    <t xml:space="preserve"> 16.1.55</t>
  </si>
  <si>
    <t xml:space="preserve"> 16.1.56</t>
  </si>
  <si>
    <t xml:space="preserve"> 16.1.57</t>
  </si>
  <si>
    <t xml:space="preserve"> 16.1.58</t>
  </si>
  <si>
    <t xml:space="preserve"> 16.1.59</t>
  </si>
  <si>
    <t xml:space="preserve"> 16.1.60</t>
  </si>
  <si>
    <t xml:space="preserve"> 16.1.61</t>
  </si>
  <si>
    <t xml:space="preserve"> 16.1.62</t>
  </si>
  <si>
    <t>05.054.0100-0</t>
  </si>
  <si>
    <t>Placa fotoluminescente de sinalização de segurança contra incêndio, para saída de emergência, em PVC antichama, dimensões aproximadas de (10x20)cm, de acordo com a norma NBR 13434-2. FORNECIMENTO e COLOCAÇÃO</t>
  </si>
  <si>
    <t>18.027.0070-0</t>
  </si>
  <si>
    <t>Placa de sinalização autônoma, em LED, personalizada (não fume), 110/220V, com dimensões aproximadas de (22 x 11,6)cm. FORNECIMENTO e COLOCAÇÃO</t>
  </si>
  <si>
    <t xml:space="preserve"> 16.1.2</t>
  </si>
  <si>
    <t xml:space="preserve"> 16.1.3</t>
  </si>
  <si>
    <t xml:space="preserve"> 16.1.4</t>
  </si>
  <si>
    <t xml:space="preserve"> 16.1.5</t>
  </si>
  <si>
    <t xml:space="preserve"> 17.1.2</t>
  </si>
  <si>
    <t xml:space="preserve"> 17.1.3</t>
  </si>
  <si>
    <t xml:space="preserve"> 17.1.4</t>
  </si>
  <si>
    <t xml:space="preserve"> 17.1.5</t>
  </si>
  <si>
    <t xml:space="preserve"> 17.1.6</t>
  </si>
  <si>
    <t xml:space="preserve"> 17.1.7</t>
  </si>
  <si>
    <t xml:space="preserve"> 17.1.8</t>
  </si>
  <si>
    <t xml:space="preserve"> 17.1.9</t>
  </si>
  <si>
    <t xml:space="preserve"> 18.2</t>
  </si>
  <si>
    <t xml:space="preserve"> 18.3</t>
  </si>
  <si>
    <t xml:space="preserve"> 18.4</t>
  </si>
  <si>
    <t xml:space="preserve"> 18.5</t>
  </si>
  <si>
    <t xml:space="preserve"> 18.6</t>
  </si>
  <si>
    <t xml:space="preserve"> 19.2</t>
  </si>
  <si>
    <t xml:space="preserve"> 19.3</t>
  </si>
  <si>
    <t xml:space="preserve"> 19.4</t>
  </si>
  <si>
    <t xml:space="preserve"> 19.5</t>
  </si>
  <si>
    <t xml:space="preserve"> 19.6</t>
  </si>
  <si>
    <t xml:space="preserve"> 19.7</t>
  </si>
  <si>
    <t xml:space="preserve"> 19.8</t>
  </si>
  <si>
    <t xml:space="preserve"> 19.9</t>
  </si>
  <si>
    <t xml:space="preserve"> 19.10</t>
  </si>
  <si>
    <t>Geral</t>
  </si>
  <si>
    <t>Valor Total com BDI</t>
  </si>
  <si>
    <t>RJ</t>
  </si>
  <si>
    <t>SINAPI (01/2025) - ORSE (03/2024) - SCO (01/2025) - EMOP (12/2024)</t>
  </si>
  <si>
    <t>**** A EMPRESA DEVE ENTREGAR A PLANILHA ORÇAMENTÁRIA PROPOSTA, CRONOGRAMA E BDI ( Assinado e Carimbado)</t>
  </si>
  <si>
    <t>Valores de Ref. Não ultrapassar.</t>
  </si>
  <si>
    <t>**** PREENCHER SOMENTE OS CAMPOS EM AMARELO, E ARREDONDAR COM DUAS CASAS DEPOIS DA VÍRGULA O V.UNIT</t>
  </si>
  <si>
    <t>A FUNDO MUNICIPAL DE SAÚDE NÃO SE RESPONSABILIZA PELO PREENCHIMENTO INCORRETO E ERROS NOS CÁLCULOS.</t>
  </si>
  <si>
    <t>OBS.: ESTA PLANILHA É UM MODELO DE PROPOSTA APRESENTADO PELO FMS, PODENDO A EMPRESA OPTAR POR UTILIZA-LA OU NÃO.</t>
  </si>
  <si>
    <t>EMPRESA:</t>
  </si>
  <si>
    <t>CNPJ:</t>
  </si>
  <si>
    <t>ENDEREÇO:</t>
  </si>
  <si>
    <t>PLANILHA PROPOSTA DE ORÇAMENTO SINTÉTICO</t>
  </si>
  <si>
    <t>ISS conforme a Lei Complementar 116/2003 e a Legislação tributária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</si>
</sst>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"/>
    <numFmt numFmtId="165" formatCode="_-* #,##0.00_-;\-* #,##0.00_-;_-* &quot;-&quot;??_-;_-@"/>
    <numFmt numFmtId="166" formatCode="_-&quot;R$&quot;\ * #,##0.00_-;\-&quot;R$&quot;\ * #,##0.00_-;_-&quot;R$&quot;\ * &quot;-&quot;??_-;_-@"/>
    <numFmt numFmtId="167" formatCode="&quot;R$&quot;\ #,##0.00"/>
    <numFmt numFmtId="168" formatCode="#,##0.00\ %"/>
    <numFmt numFmtId="169" formatCode="#,##0.000\ %"/>
    <numFmt numFmtId="170" formatCode="#,##0.0000\ %"/>
  </numFmts>
  <fonts count="37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7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  <scheme val="minor"/>
    </font>
    <font>
      <b/>
      <sz val="10"/>
      <name val="Arial"/>
      <family val="1"/>
    </font>
    <font>
      <b/>
      <sz val="11"/>
      <name val="Arial"/>
      <family val="1"/>
    </font>
    <font>
      <sz val="10"/>
      <color rgb="FF000000"/>
      <name val="Arial"/>
      <family val="2"/>
    </font>
    <font>
      <b/>
      <sz val="11"/>
      <color rgb="FF000000"/>
      <name val="Arial"/>
      <family val="1"/>
    </font>
    <font>
      <sz val="11"/>
      <color rgb="FF000000"/>
      <name val="Arial"/>
      <family val="1"/>
    </font>
    <font>
      <sz val="11"/>
      <name val="Arial"/>
      <family val="1"/>
    </font>
    <font>
      <b/>
      <sz val="14"/>
      <color rgb="FFFFFFFF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2"/>
      <name val="Arial"/>
      <family val="2"/>
    </font>
    <font>
      <sz val="11"/>
      <color theme="1"/>
      <name val="Arial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2"/>
      <color rgb="FFC00000"/>
      <name val="Arial"/>
      <family val="2"/>
    </font>
    <font>
      <b/>
      <sz val="11"/>
      <color rgb="FFC0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151F3A"/>
        <bgColor rgb="FF151F3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8" fillId="0" borderId="0" applyFont="0" applyFill="0" applyBorder="0" applyAlignment="0" applyProtection="0"/>
    <xf numFmtId="0" fontId="24" fillId="0" borderId="25"/>
    <xf numFmtId="0" fontId="1" fillId="0" borderId="25"/>
    <xf numFmtId="0" fontId="28" fillId="0" borderId="25"/>
    <xf numFmtId="44" fontId="31" fillId="0" borderId="0" applyFont="0" applyFill="0" applyBorder="0" applyAlignment="0" applyProtection="0"/>
  </cellStyleXfs>
  <cellXfs count="38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9" fontId="10" fillId="0" borderId="4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49" fontId="11" fillId="0" borderId="2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49" fontId="13" fillId="0" borderId="1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left" vertical="center"/>
    </xf>
    <xf numFmtId="49" fontId="11" fillId="0" borderId="9" xfId="0" applyNumberFormat="1" applyFont="1" applyBorder="1" applyAlignment="1">
      <alignment vertical="center"/>
    </xf>
    <xf numFmtId="49" fontId="11" fillId="0" borderId="12" xfId="0" applyNumberFormat="1" applyFont="1" applyBorder="1" applyAlignment="1">
      <alignment vertical="center"/>
    </xf>
    <xf numFmtId="10" fontId="13" fillId="0" borderId="11" xfId="0" applyNumberFormat="1" applyFont="1" applyBorder="1" applyAlignment="1">
      <alignment horizontal="left" vertical="center"/>
    </xf>
    <xf numFmtId="4" fontId="13" fillId="0" borderId="11" xfId="0" applyNumberFormat="1" applyFont="1" applyBorder="1" applyAlignment="1">
      <alignment horizontal="left" vertical="center"/>
    </xf>
    <xf numFmtId="49" fontId="11" fillId="0" borderId="11" xfId="0" applyNumberFormat="1" applyFont="1" applyBorder="1" applyAlignment="1">
      <alignment vertical="center"/>
    </xf>
    <xf numFmtId="0" fontId="7" fillId="0" borderId="10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49" fontId="1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10" fontId="14" fillId="2" borderId="10" xfId="0" applyNumberFormat="1" applyFont="1" applyFill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66" fontId="11" fillId="0" borderId="12" xfId="0" applyNumberFormat="1" applyFont="1" applyBorder="1" applyAlignment="1">
      <alignment horizontal="center" vertical="center"/>
    </xf>
    <xf numFmtId="10" fontId="11" fillId="0" borderId="10" xfId="0" applyNumberFormat="1" applyFont="1" applyBorder="1" applyAlignment="1">
      <alignment horizontal="center" vertical="center"/>
    </xf>
    <xf numFmtId="166" fontId="15" fillId="0" borderId="12" xfId="0" applyNumberFormat="1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166" fontId="14" fillId="2" borderId="10" xfId="0" applyNumberFormat="1" applyFont="1" applyFill="1" applyBorder="1" applyAlignment="1">
      <alignment horizontal="center" vertical="center"/>
    </xf>
    <xf numFmtId="166" fontId="2" fillId="0" borderId="0" xfId="0" applyNumberFormat="1" applyFont="1"/>
    <xf numFmtId="166" fontId="7" fillId="0" borderId="0" xfId="0" applyNumberFormat="1" applyFont="1" applyAlignment="1">
      <alignment vertical="center"/>
    </xf>
    <xf numFmtId="166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49" fontId="9" fillId="0" borderId="5" xfId="0" applyNumberFormat="1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4" fontId="2" fillId="0" borderId="7" xfId="0" applyNumberFormat="1" applyFont="1" applyBorder="1" applyAlignment="1">
      <alignment vertical="center"/>
    </xf>
    <xf numFmtId="165" fontId="9" fillId="0" borderId="7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" fontId="1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/>
    </xf>
    <xf numFmtId="0" fontId="7" fillId="3" borderId="1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right" vertical="center" wrapText="1"/>
    </xf>
    <xf numFmtId="49" fontId="11" fillId="3" borderId="16" xfId="0" applyNumberFormat="1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167" fontId="11" fillId="3" borderId="16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167" fontId="15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10" fontId="7" fillId="0" borderId="32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10" fontId="11" fillId="0" borderId="0" xfId="0" applyNumberFormat="1" applyFont="1" applyAlignment="1">
      <alignment horizontal="center" vertical="center"/>
    </xf>
    <xf numFmtId="0" fontId="15" fillId="0" borderId="0" xfId="0" applyFont="1"/>
    <xf numFmtId="0" fontId="7" fillId="0" borderId="0" xfId="0" applyFont="1" applyAlignment="1">
      <alignment vertical="top" wrapText="1"/>
    </xf>
    <xf numFmtId="0" fontId="11" fillId="5" borderId="10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0" fontId="7" fillId="0" borderId="34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0" fontId="7" fillId="0" borderId="33" xfId="0" applyNumberFormat="1" applyFont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10" fontId="11" fillId="5" borderId="10" xfId="0" applyNumberFormat="1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10" fontId="11" fillId="5" borderId="3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43" fontId="7" fillId="0" borderId="0" xfId="1" applyFont="1" applyAlignment="1">
      <alignment horizontal="center" vertical="center"/>
    </xf>
    <xf numFmtId="43" fontId="2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7" xfId="1" applyFont="1" applyBorder="1" applyAlignment="1">
      <alignment vertical="center"/>
    </xf>
    <xf numFmtId="43" fontId="7" fillId="0" borderId="0" xfId="1" applyFont="1" applyAlignment="1">
      <alignment vertical="center"/>
    </xf>
    <xf numFmtId="43" fontId="11" fillId="3" borderId="16" xfId="1" applyFont="1" applyFill="1" applyBorder="1" applyAlignment="1">
      <alignment horizontal="center" vertical="center" wrapText="1"/>
    </xf>
    <xf numFmtId="0" fontId="19" fillId="8" borderId="0" xfId="0" applyFont="1" applyFill="1" applyAlignment="1">
      <alignment vertical="top" wrapText="1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" fontId="2" fillId="0" borderId="0" xfId="0" applyNumberFormat="1" applyFont="1"/>
    <xf numFmtId="10" fontId="7" fillId="0" borderId="31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2" fillId="0" borderId="25" xfId="3" applyFont="1"/>
    <xf numFmtId="0" fontId="1" fillId="0" borderId="25" xfId="3"/>
    <xf numFmtId="0" fontId="4" fillId="0" borderId="25" xfId="3" applyFont="1" applyAlignment="1">
      <alignment vertical="center"/>
    </xf>
    <xf numFmtId="165" fontId="4" fillId="0" borderId="25" xfId="3" applyNumberFormat="1" applyFont="1" applyAlignment="1">
      <alignment vertical="center"/>
    </xf>
    <xf numFmtId="0" fontId="2" fillId="0" borderId="25" xfId="3" applyFont="1" applyAlignment="1">
      <alignment vertical="center"/>
    </xf>
    <xf numFmtId="0" fontId="7" fillId="0" borderId="25" xfId="3" applyFont="1" applyAlignment="1">
      <alignment vertical="center"/>
    </xf>
    <xf numFmtId="165" fontId="7" fillId="0" borderId="25" xfId="3" applyNumberFormat="1" applyFont="1" applyAlignment="1">
      <alignment vertical="center"/>
    </xf>
    <xf numFmtId="0" fontId="12" fillId="0" borderId="25" xfId="3" applyFont="1" applyAlignment="1">
      <alignment vertical="center"/>
    </xf>
    <xf numFmtId="0" fontId="3" fillId="0" borderId="25" xfId="3" applyFont="1" applyAlignment="1">
      <alignment horizontal="left" vertical="center"/>
    </xf>
    <xf numFmtId="0" fontId="12" fillId="0" borderId="25" xfId="3" applyFont="1" applyAlignment="1">
      <alignment horizontal="left" vertical="center"/>
    </xf>
    <xf numFmtId="49" fontId="11" fillId="0" borderId="1" xfId="0" applyNumberFormat="1" applyFont="1" applyBorder="1" applyAlignment="1">
      <alignment vertical="center"/>
    </xf>
    <xf numFmtId="17" fontId="2" fillId="0" borderId="0" xfId="0" applyNumberFormat="1" applyFont="1"/>
    <xf numFmtId="0" fontId="2" fillId="0" borderId="25" xfId="0" applyFont="1" applyBorder="1"/>
    <xf numFmtId="44" fontId="2" fillId="0" borderId="0" xfId="0" applyNumberFormat="1" applyFont="1"/>
    <xf numFmtId="44" fontId="30" fillId="0" borderId="0" xfId="0" applyNumberFormat="1" applyFont="1" applyAlignment="1">
      <alignment vertical="center"/>
    </xf>
    <xf numFmtId="0" fontId="22" fillId="6" borderId="20" xfId="0" applyFont="1" applyFill="1" applyBorder="1" applyAlignment="1">
      <alignment horizontal="left" vertical="top" wrapText="1"/>
    </xf>
    <xf numFmtId="0" fontId="22" fillId="6" borderId="20" xfId="0" applyFont="1" applyFill="1" applyBorder="1" applyAlignment="1">
      <alignment horizontal="right" vertical="top" wrapText="1"/>
    </xf>
    <xf numFmtId="4" fontId="22" fillId="6" borderId="20" xfId="0" applyNumberFormat="1" applyFont="1" applyFill="1" applyBorder="1" applyAlignment="1">
      <alignment horizontal="right" vertical="top" wrapText="1"/>
    </xf>
    <xf numFmtId="168" fontId="22" fillId="6" borderId="20" xfId="0" applyNumberFormat="1" applyFont="1" applyFill="1" applyBorder="1" applyAlignment="1">
      <alignment horizontal="right" vertical="top" wrapText="1"/>
    </xf>
    <xf numFmtId="0" fontId="23" fillId="7" borderId="20" xfId="0" applyFont="1" applyFill="1" applyBorder="1" applyAlignment="1">
      <alignment horizontal="left" vertical="top" wrapText="1"/>
    </xf>
    <xf numFmtId="0" fontId="23" fillId="7" borderId="20" xfId="0" applyFont="1" applyFill="1" applyBorder="1" applyAlignment="1">
      <alignment horizontal="right" vertical="top" wrapText="1"/>
    </xf>
    <xf numFmtId="0" fontId="23" fillId="7" borderId="20" xfId="0" applyFont="1" applyFill="1" applyBorder="1" applyAlignment="1">
      <alignment horizontal="center" vertical="top" wrapText="1"/>
    </xf>
    <xf numFmtId="4" fontId="23" fillId="7" borderId="20" xfId="0" applyNumberFormat="1" applyFont="1" applyFill="1" applyBorder="1" applyAlignment="1">
      <alignment horizontal="right" vertical="top" wrapText="1"/>
    </xf>
    <xf numFmtId="168" fontId="23" fillId="7" borderId="20" xfId="0" applyNumberFormat="1" applyFont="1" applyFill="1" applyBorder="1" applyAlignment="1">
      <alignment horizontal="right" vertical="top" wrapText="1"/>
    </xf>
    <xf numFmtId="0" fontId="24" fillId="8" borderId="0" xfId="0" applyFont="1" applyFill="1" applyAlignment="1">
      <alignment horizontal="center" vertical="top" wrapText="1"/>
    </xf>
    <xf numFmtId="0" fontId="24" fillId="8" borderId="0" xfId="0" applyFont="1" applyFill="1" applyAlignment="1">
      <alignment horizontal="left" vertical="top" wrapText="1"/>
    </xf>
    <xf numFmtId="43" fontId="22" fillId="6" borderId="20" xfId="1" applyFont="1" applyFill="1" applyBorder="1" applyAlignment="1">
      <alignment horizontal="right" vertical="top" wrapText="1"/>
    </xf>
    <xf numFmtId="43" fontId="23" fillId="7" borderId="20" xfId="1" applyFont="1" applyFill="1" applyBorder="1" applyAlignment="1">
      <alignment horizontal="right" vertical="top" wrapText="1"/>
    </xf>
    <xf numFmtId="43" fontId="20" fillId="8" borderId="0" xfId="1" applyFont="1" applyFill="1" applyAlignment="1">
      <alignment horizontal="right" vertical="top" wrapText="1"/>
    </xf>
    <xf numFmtId="43" fontId="24" fillId="8" borderId="0" xfId="1" applyFont="1" applyFill="1" applyAlignment="1">
      <alignment horizontal="center" vertical="top" wrapText="1"/>
    </xf>
    <xf numFmtId="0" fontId="24" fillId="7" borderId="20" xfId="0" applyFont="1" applyFill="1" applyBorder="1" applyAlignment="1">
      <alignment horizontal="right" vertical="top" wrapText="1"/>
    </xf>
    <xf numFmtId="0" fontId="24" fillId="7" borderId="20" xfId="0" applyFont="1" applyFill="1" applyBorder="1" applyAlignment="1">
      <alignment horizontal="left" vertical="top" wrapText="1"/>
    </xf>
    <xf numFmtId="0" fontId="20" fillId="8" borderId="0" xfId="0" applyFont="1" applyFill="1" applyAlignment="1">
      <alignment horizontal="left" vertical="top" wrapText="1"/>
    </xf>
    <xf numFmtId="4" fontId="20" fillId="8" borderId="0" xfId="0" applyNumberFormat="1" applyFont="1" applyFill="1" applyAlignment="1">
      <alignment horizontal="right" vertical="top" wrapText="1"/>
    </xf>
    <xf numFmtId="0" fontId="7" fillId="3" borderId="25" xfId="0" applyFont="1" applyFill="1" applyBorder="1" applyAlignment="1">
      <alignment horizontal="center" vertical="center"/>
    </xf>
    <xf numFmtId="0" fontId="33" fillId="0" borderId="9" xfId="0" applyFont="1" applyBorder="1" applyAlignment="1">
      <alignment vertical="center"/>
    </xf>
    <xf numFmtId="0" fontId="33" fillId="0" borderId="12" xfId="0" applyFont="1" applyBorder="1" applyAlignment="1">
      <alignment vertical="center"/>
    </xf>
    <xf numFmtId="4" fontId="8" fillId="7" borderId="20" xfId="0" applyNumberFormat="1" applyFont="1" applyFill="1" applyBorder="1" applyAlignment="1">
      <alignment horizontal="right" vertical="top" wrapText="1"/>
    </xf>
    <xf numFmtId="0" fontId="8" fillId="6" borderId="20" xfId="0" applyFont="1" applyFill="1" applyBorder="1" applyAlignment="1">
      <alignment horizontal="left" vertical="top" wrapText="1"/>
    </xf>
    <xf numFmtId="43" fontId="8" fillId="6" borderId="20" xfId="1" applyFont="1" applyFill="1" applyBorder="1" applyAlignment="1">
      <alignment horizontal="right" vertical="top" wrapText="1"/>
    </xf>
    <xf numFmtId="168" fontId="8" fillId="6" borderId="20" xfId="0" applyNumberFormat="1" applyFont="1" applyFill="1" applyBorder="1" applyAlignment="1">
      <alignment horizontal="right" vertical="top" wrapText="1"/>
    </xf>
    <xf numFmtId="165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4" fontId="20" fillId="8" borderId="0" xfId="5" applyFont="1" applyFill="1" applyAlignment="1">
      <alignment horizontal="left" vertical="top" wrapText="1"/>
    </xf>
    <xf numFmtId="44" fontId="20" fillId="8" borderId="0" xfId="0" applyNumberFormat="1" applyFont="1" applyFill="1" applyAlignment="1">
      <alignment horizontal="left" vertical="top" wrapText="1"/>
    </xf>
    <xf numFmtId="0" fontId="10" fillId="0" borderId="4" xfId="0" applyFont="1" applyBorder="1" applyAlignment="1">
      <alignment vertical="center"/>
    </xf>
    <xf numFmtId="168" fontId="8" fillId="7" borderId="20" xfId="0" applyNumberFormat="1" applyFont="1" applyFill="1" applyBorder="1" applyAlignment="1">
      <alignment horizontal="right" vertical="top" wrapText="1"/>
    </xf>
    <xf numFmtId="169" fontId="23" fillId="7" borderId="20" xfId="0" applyNumberFormat="1" applyFont="1" applyFill="1" applyBorder="1" applyAlignment="1">
      <alignment horizontal="right" vertical="top" wrapText="1"/>
    </xf>
    <xf numFmtId="170" fontId="23" fillId="7" borderId="20" xfId="0" applyNumberFormat="1" applyFont="1" applyFill="1" applyBorder="1" applyAlignment="1">
      <alignment horizontal="right" vertical="top" wrapText="1"/>
    </xf>
    <xf numFmtId="0" fontId="11" fillId="0" borderId="11" xfId="0" applyFont="1" applyBorder="1" applyAlignment="1">
      <alignment horizontal="left" vertical="center" wrapText="1"/>
    </xf>
    <xf numFmtId="0" fontId="20" fillId="8" borderId="0" xfId="0" applyFont="1" applyFill="1" applyAlignment="1">
      <alignment horizontal="right" vertical="top" wrapText="1"/>
    </xf>
    <xf numFmtId="0" fontId="7" fillId="0" borderId="0" xfId="0" applyFont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43" fontId="7" fillId="3" borderId="25" xfId="0" applyNumberFormat="1" applyFont="1" applyFill="1" applyBorder="1" applyAlignment="1">
      <alignment horizontal="center" vertical="center"/>
    </xf>
    <xf numFmtId="43" fontId="11" fillId="3" borderId="25" xfId="0" applyNumberFormat="1" applyFont="1" applyFill="1" applyBorder="1" applyAlignment="1">
      <alignment horizontal="center" vertical="center"/>
    </xf>
    <xf numFmtId="167" fontId="7" fillId="3" borderId="25" xfId="0" applyNumberFormat="1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3" fillId="0" borderId="25" xfId="0" quotePrefix="1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49" fontId="11" fillId="0" borderId="25" xfId="0" applyNumberFormat="1" applyFont="1" applyBorder="1" applyAlignment="1">
      <alignment wrapText="1"/>
    </xf>
    <xf numFmtId="0" fontId="11" fillId="0" borderId="25" xfId="0" applyFont="1" applyBorder="1"/>
    <xf numFmtId="0" fontId="17" fillId="0" borderId="0" xfId="0" applyFont="1" applyAlignment="1">
      <alignment vertical="center" wrapText="1"/>
    </xf>
    <xf numFmtId="49" fontId="2" fillId="0" borderId="63" xfId="0" applyNumberFormat="1" applyFont="1" applyBorder="1" applyAlignment="1">
      <alignment vertical="center"/>
    </xf>
    <xf numFmtId="0" fontId="35" fillId="0" borderId="46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0" fontId="35" fillId="0" borderId="48" xfId="0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10" fontId="35" fillId="0" borderId="0" xfId="0" applyNumberFormat="1" applyFont="1" applyAlignment="1">
      <alignment horizontal="center" vertical="center"/>
    </xf>
    <xf numFmtId="166" fontId="35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" fillId="0" borderId="25" xfId="3" applyNumberFormat="1" applyFont="1"/>
    <xf numFmtId="0" fontId="7" fillId="0" borderId="25" xfId="3" applyFont="1" applyAlignment="1">
      <alignment horizontal="center" vertical="center"/>
    </xf>
    <xf numFmtId="0" fontId="9" fillId="0" borderId="21" xfId="3" applyFont="1" applyBorder="1" applyAlignment="1">
      <alignment horizontal="left" vertical="center"/>
    </xf>
    <xf numFmtId="0" fontId="9" fillId="0" borderId="22" xfId="3" applyFont="1" applyBorder="1" applyAlignment="1">
      <alignment horizontal="left" vertical="center"/>
    </xf>
    <xf numFmtId="0" fontId="2" fillId="0" borderId="22" xfId="3" applyFont="1" applyBorder="1" applyAlignment="1">
      <alignment horizontal="center" vertical="center"/>
    </xf>
    <xf numFmtId="0" fontId="9" fillId="0" borderId="23" xfId="3" applyFont="1" applyBorder="1" applyAlignment="1">
      <alignment horizontal="left" vertical="center"/>
    </xf>
    <xf numFmtId="49" fontId="2" fillId="0" borderId="24" xfId="3" applyNumberFormat="1" applyFont="1" applyBorder="1" applyAlignment="1">
      <alignment horizontal="left" vertical="center"/>
    </xf>
    <xf numFmtId="49" fontId="2" fillId="0" borderId="25" xfId="3" applyNumberFormat="1" applyFont="1" applyAlignment="1">
      <alignment horizontal="left" vertical="center"/>
    </xf>
    <xf numFmtId="0" fontId="2" fillId="0" borderId="25" xfId="3" applyFont="1" applyAlignment="1">
      <alignment horizontal="center" vertical="center"/>
    </xf>
    <xf numFmtId="10" fontId="2" fillId="0" borderId="25" xfId="3" applyNumberFormat="1" applyFont="1" applyAlignment="1">
      <alignment horizontal="left" vertical="center" wrapText="1"/>
    </xf>
    <xf numFmtId="49" fontId="2" fillId="0" borderId="26" xfId="3" applyNumberFormat="1" applyFont="1" applyBorder="1" applyAlignment="1">
      <alignment horizontal="left" vertical="center"/>
    </xf>
    <xf numFmtId="0" fontId="2" fillId="0" borderId="24" xfId="3" applyFont="1" applyBorder="1" applyAlignment="1">
      <alignment vertical="center"/>
    </xf>
    <xf numFmtId="0" fontId="2" fillId="0" borderId="26" xfId="3" applyFont="1" applyBorder="1" applyAlignment="1">
      <alignment horizontal="left" vertical="center"/>
    </xf>
    <xf numFmtId="0" fontId="9" fillId="0" borderId="24" xfId="3" applyFont="1" applyBorder="1" applyAlignment="1">
      <alignment horizontal="left" vertical="center"/>
    </xf>
    <xf numFmtId="0" fontId="9" fillId="0" borderId="25" xfId="3" applyFont="1" applyAlignment="1">
      <alignment horizontal="left" vertical="center"/>
    </xf>
    <xf numFmtId="49" fontId="9" fillId="0" borderId="26" xfId="3" applyNumberFormat="1" applyFont="1" applyBorder="1" applyAlignment="1">
      <alignment horizontal="left" vertical="center"/>
    </xf>
    <xf numFmtId="0" fontId="2" fillId="0" borderId="28" xfId="3" applyFont="1" applyBorder="1"/>
    <xf numFmtId="0" fontId="2" fillId="0" borderId="29" xfId="3" applyFont="1" applyBorder="1" applyAlignment="1">
      <alignment vertical="center"/>
    </xf>
    <xf numFmtId="0" fontId="25" fillId="0" borderId="24" xfId="3" applyFont="1" applyBorder="1" applyAlignment="1">
      <alignment horizontal="center" vertical="center"/>
    </xf>
    <xf numFmtId="0" fontId="2" fillId="0" borderId="26" xfId="3" applyFont="1" applyBorder="1"/>
    <xf numFmtId="0" fontId="26" fillId="2" borderId="37" xfId="3" applyFont="1" applyFill="1" applyBorder="1" applyAlignment="1">
      <alignment horizontal="center" vertical="center" wrapText="1"/>
    </xf>
    <xf numFmtId="49" fontId="27" fillId="2" borderId="37" xfId="3" applyNumberFormat="1" applyFont="1" applyFill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/>
    </xf>
    <xf numFmtId="49" fontId="12" fillId="0" borderId="10" xfId="3" applyNumberFormat="1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 wrapText="1"/>
    </xf>
    <xf numFmtId="0" fontId="7" fillId="0" borderId="25" xfId="0" applyFont="1" applyBorder="1" applyAlignment="1">
      <alignment wrapText="1"/>
    </xf>
    <xf numFmtId="10" fontId="7" fillId="0" borderId="31" xfId="0" applyNumberFormat="1" applyFont="1" applyBorder="1" applyAlignment="1" applyProtection="1">
      <alignment horizontal="center" vertical="center"/>
      <protection locked="0"/>
    </xf>
    <xf numFmtId="10" fontId="7" fillId="0" borderId="32" xfId="0" applyNumberFormat="1" applyFont="1" applyBorder="1" applyAlignment="1" applyProtection="1">
      <alignment horizontal="center" vertical="center"/>
      <protection locked="0"/>
    </xf>
    <xf numFmtId="49" fontId="2" fillId="9" borderId="59" xfId="0" applyNumberFormat="1" applyFont="1" applyFill="1" applyBorder="1" applyAlignment="1" applyProtection="1">
      <alignment horizontal="left" vertical="center"/>
      <protection locked="0"/>
    </xf>
    <xf numFmtId="4" fontId="23" fillId="9" borderId="20" xfId="0" applyNumberFormat="1" applyFont="1" applyFill="1" applyBorder="1" applyAlignment="1" applyProtection="1">
      <alignment horizontal="right" vertical="top" wrapText="1"/>
      <protection locked="0"/>
    </xf>
    <xf numFmtId="0" fontId="22" fillId="6" borderId="20" xfId="0" applyFont="1" applyFill="1" applyBorder="1" applyAlignment="1" applyProtection="1">
      <alignment horizontal="right" vertical="top" wrapText="1"/>
      <protection locked="0"/>
    </xf>
    <xf numFmtId="4" fontId="23" fillId="7" borderId="20" xfId="0" applyNumberFormat="1" applyFont="1" applyFill="1" applyBorder="1" applyAlignment="1" applyProtection="1">
      <alignment horizontal="right" vertical="top" wrapText="1"/>
      <protection locked="0"/>
    </xf>
    <xf numFmtId="0" fontId="8" fillId="6" borderId="20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0" xfId="0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11" fillId="0" borderId="11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/>
    </xf>
    <xf numFmtId="0" fontId="0" fillId="0" borderId="25" xfId="0" applyBorder="1"/>
    <xf numFmtId="0" fontId="6" fillId="0" borderId="25" xfId="0" applyFont="1" applyBorder="1"/>
    <xf numFmtId="49" fontId="11" fillId="0" borderId="25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 vertical="top"/>
    </xf>
    <xf numFmtId="0" fontId="14" fillId="2" borderId="11" xfId="0" applyFont="1" applyFill="1" applyBorder="1" applyAlignment="1">
      <alignment horizontal="center" vertical="center"/>
    </xf>
    <xf numFmtId="0" fontId="6" fillId="0" borderId="12" xfId="0" applyFont="1" applyBorder="1"/>
    <xf numFmtId="0" fontId="11" fillId="0" borderId="25" xfId="0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20" fillId="8" borderId="0" xfId="0" applyFont="1" applyFill="1" applyAlignment="1">
      <alignment horizontal="right" vertical="top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9" fillId="4" borderId="18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vertical="center"/>
    </xf>
    <xf numFmtId="0" fontId="9" fillId="4" borderId="18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center" vertical="center" wrapText="1"/>
    </xf>
    <xf numFmtId="43" fontId="9" fillId="4" borderId="18" xfId="1" applyFont="1" applyFill="1" applyBorder="1" applyAlignment="1">
      <alignment horizontal="right" vertical="center" wrapText="1"/>
    </xf>
    <xf numFmtId="43" fontId="6" fillId="0" borderId="19" xfId="1" applyFont="1" applyBorder="1" applyAlignment="1">
      <alignment vertical="center"/>
    </xf>
    <xf numFmtId="165" fontId="35" fillId="0" borderId="44" xfId="0" applyNumberFormat="1" applyFont="1" applyBorder="1" applyAlignment="1">
      <alignment horizontal="left" vertical="center"/>
    </xf>
    <xf numFmtId="165" fontId="35" fillId="0" borderId="45" xfId="0" applyNumberFormat="1" applyFont="1" applyBorder="1" applyAlignment="1">
      <alignment horizontal="left" vertical="center"/>
    </xf>
    <xf numFmtId="165" fontId="35" fillId="0" borderId="47" xfId="0" applyNumberFormat="1" applyFont="1" applyBorder="1" applyAlignment="1">
      <alignment horizontal="left" vertical="center"/>
    </xf>
    <xf numFmtId="165" fontId="35" fillId="0" borderId="25" xfId="0" applyNumberFormat="1" applyFont="1" applyBorder="1" applyAlignment="1">
      <alignment horizontal="left" vertical="center"/>
    </xf>
    <xf numFmtId="4" fontId="35" fillId="0" borderId="47" xfId="0" applyNumberFormat="1" applyFont="1" applyBorder="1" applyAlignment="1">
      <alignment horizontal="left" vertical="center" wrapText="1"/>
    </xf>
    <xf numFmtId="4" fontId="35" fillId="0" borderId="25" xfId="0" applyNumberFormat="1" applyFont="1" applyBorder="1" applyAlignment="1">
      <alignment horizontal="left" vertical="center" wrapText="1"/>
    </xf>
    <xf numFmtId="4" fontId="35" fillId="0" borderId="48" xfId="0" applyNumberFormat="1" applyFont="1" applyBorder="1" applyAlignment="1">
      <alignment horizontal="left" vertical="center" wrapText="1"/>
    </xf>
    <xf numFmtId="4" fontId="35" fillId="0" borderId="49" xfId="0" applyNumberFormat="1" applyFont="1" applyBorder="1" applyAlignment="1">
      <alignment horizontal="left" vertical="center" wrapText="1"/>
    </xf>
    <xf numFmtId="4" fontId="35" fillId="0" borderId="50" xfId="0" applyNumberFormat="1" applyFont="1" applyBorder="1" applyAlignment="1">
      <alignment horizontal="left" vertical="center" wrapText="1"/>
    </xf>
    <xf numFmtId="4" fontId="35" fillId="0" borderId="51" xfId="0" applyNumberFormat="1" applyFont="1" applyBorder="1" applyAlignment="1">
      <alignment horizontal="left" vertical="center" wrapText="1"/>
    </xf>
    <xf numFmtId="165" fontId="35" fillId="0" borderId="52" xfId="0" applyNumberFormat="1" applyFont="1" applyBorder="1" applyAlignment="1">
      <alignment horizontal="center" vertical="center"/>
    </xf>
    <xf numFmtId="165" fontId="7" fillId="0" borderId="45" xfId="0" applyNumberFormat="1" applyFont="1" applyBorder="1" applyAlignment="1">
      <alignment horizontal="center" vertical="center"/>
    </xf>
    <xf numFmtId="165" fontId="7" fillId="0" borderId="53" xfId="0" applyNumberFormat="1" applyFont="1" applyBorder="1" applyAlignment="1">
      <alignment horizontal="center" vertical="center"/>
    </xf>
    <xf numFmtId="165" fontId="35" fillId="0" borderId="54" xfId="0" applyNumberFormat="1" applyFont="1" applyBorder="1" applyAlignment="1">
      <alignment horizontal="center" vertical="center"/>
    </xf>
    <xf numFmtId="165" fontId="7" fillId="0" borderId="25" xfId="0" applyNumberFormat="1" applyFont="1" applyBorder="1" applyAlignment="1">
      <alignment horizontal="center" vertical="center"/>
    </xf>
    <xf numFmtId="165" fontId="7" fillId="0" borderId="55" xfId="0" applyNumberFormat="1" applyFont="1" applyBorder="1" applyAlignment="1">
      <alignment horizontal="center" vertical="center"/>
    </xf>
    <xf numFmtId="4" fontId="35" fillId="0" borderId="56" xfId="0" applyNumberFormat="1" applyFont="1" applyBorder="1" applyAlignment="1">
      <alignment horizontal="center" vertical="center" wrapText="1"/>
    </xf>
    <xf numFmtId="4" fontId="35" fillId="0" borderId="57" xfId="0" applyNumberFormat="1" applyFont="1" applyBorder="1" applyAlignment="1">
      <alignment horizontal="center" vertical="center" wrapText="1"/>
    </xf>
    <xf numFmtId="4" fontId="35" fillId="0" borderId="58" xfId="0" applyNumberFormat="1" applyFont="1" applyBorder="1" applyAlignment="1">
      <alignment horizontal="center" vertical="center" wrapText="1"/>
    </xf>
    <xf numFmtId="49" fontId="9" fillId="10" borderId="59" xfId="0" applyNumberFormat="1" applyFont="1" applyFill="1" applyBorder="1" applyAlignment="1">
      <alignment horizontal="center" vertical="center"/>
    </xf>
    <xf numFmtId="0" fontId="9" fillId="9" borderId="60" xfId="0" applyFont="1" applyFill="1" applyBorder="1" applyAlignment="1" applyProtection="1">
      <alignment horizontal="left" vertical="center"/>
      <protection locked="0"/>
    </xf>
    <xf numFmtId="0" fontId="9" fillId="9" borderId="61" xfId="0" applyFont="1" applyFill="1" applyBorder="1" applyAlignment="1" applyProtection="1">
      <alignment horizontal="left" vertical="center"/>
      <protection locked="0"/>
    </xf>
    <xf numFmtId="0" fontId="9" fillId="9" borderId="62" xfId="0" applyFont="1" applyFill="1" applyBorder="1" applyAlignment="1" applyProtection="1">
      <alignment horizontal="left" vertical="center"/>
      <protection locked="0"/>
    </xf>
    <xf numFmtId="0" fontId="7" fillId="0" borderId="25" xfId="0" applyFont="1" applyBorder="1" applyAlignment="1">
      <alignment horizontal="center" wrapText="1"/>
    </xf>
    <xf numFmtId="49" fontId="7" fillId="0" borderId="25" xfId="0" applyNumberFormat="1" applyFont="1" applyBorder="1" applyAlignment="1">
      <alignment horizontal="center"/>
    </xf>
    <xf numFmtId="0" fontId="14" fillId="2" borderId="30" xfId="0" applyFont="1" applyFill="1" applyBorder="1" applyAlignment="1">
      <alignment horizontal="center" vertical="center"/>
    </xf>
    <xf numFmtId="0" fontId="6" fillId="0" borderId="19" xfId="0" applyFont="1" applyBorder="1"/>
    <xf numFmtId="0" fontId="14" fillId="2" borderId="30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40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6" fillId="0" borderId="14" xfId="0" applyFont="1" applyBorder="1"/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1" fillId="5" borderId="42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/>
    </xf>
    <xf numFmtId="0" fontId="12" fillId="0" borderId="11" xfId="3" applyFont="1" applyBorder="1" applyAlignment="1">
      <alignment horizontal="left" vertical="center" wrapText="1"/>
    </xf>
    <xf numFmtId="0" fontId="12" fillId="0" borderId="14" xfId="3" applyFont="1" applyBorder="1" applyAlignment="1">
      <alignment horizontal="left" vertical="center" wrapText="1"/>
    </xf>
    <xf numFmtId="0" fontId="12" fillId="0" borderId="13" xfId="3" applyFont="1" applyBorder="1" applyAlignment="1">
      <alignment horizontal="left" vertical="center" wrapText="1"/>
    </xf>
    <xf numFmtId="0" fontId="5" fillId="0" borderId="21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6" fillId="0" borderId="22" xfId="3" applyFont="1" applyBorder="1"/>
    <xf numFmtId="0" fontId="6" fillId="0" borderId="23" xfId="3" applyFont="1" applyBorder="1"/>
    <xf numFmtId="0" fontId="6" fillId="0" borderId="24" xfId="3" applyFont="1" applyBorder="1"/>
    <xf numFmtId="0" fontId="6" fillId="0" borderId="25" xfId="3" applyFont="1"/>
    <xf numFmtId="0" fontId="1" fillId="0" borderId="25" xfId="3"/>
    <xf numFmtId="0" fontId="6" fillId="0" borderId="26" xfId="3" applyFont="1" applyBorder="1"/>
    <xf numFmtId="0" fontId="6" fillId="0" borderId="27" xfId="3" applyFont="1" applyBorder="1"/>
    <xf numFmtId="0" fontId="6" fillId="0" borderId="28" xfId="3" applyFont="1" applyBorder="1"/>
    <xf numFmtId="0" fontId="6" fillId="0" borderId="29" xfId="3" applyFont="1" applyBorder="1"/>
    <xf numFmtId="0" fontId="2" fillId="0" borderId="24" xfId="3" applyFont="1" applyBorder="1" applyAlignment="1">
      <alignment horizontal="left" vertical="center" wrapText="1"/>
    </xf>
    <xf numFmtId="0" fontId="2" fillId="0" borderId="25" xfId="3" applyFont="1" applyAlignment="1">
      <alignment horizontal="left" vertical="center" wrapText="1"/>
    </xf>
    <xf numFmtId="0" fontId="2" fillId="0" borderId="27" xfId="3" applyFont="1" applyBorder="1" applyAlignment="1">
      <alignment horizontal="left" vertical="center" wrapText="1"/>
    </xf>
    <xf numFmtId="0" fontId="2" fillId="0" borderId="28" xfId="3" applyFont="1" applyBorder="1" applyAlignment="1">
      <alignment horizontal="left" vertical="center" wrapText="1"/>
    </xf>
    <xf numFmtId="0" fontId="27" fillId="2" borderId="11" xfId="3" applyFont="1" applyFill="1" applyBorder="1" applyAlignment="1">
      <alignment horizontal="center" vertical="center" wrapText="1"/>
    </xf>
    <xf numFmtId="0" fontId="27" fillId="2" borderId="14" xfId="3" applyFont="1" applyFill="1" applyBorder="1" applyAlignment="1">
      <alignment horizontal="center" vertical="center" wrapText="1"/>
    </xf>
    <xf numFmtId="0" fontId="27" fillId="2" borderId="13" xfId="3" applyFont="1" applyFill="1" applyBorder="1" applyAlignment="1">
      <alignment horizontal="center" vertical="center" wrapText="1"/>
    </xf>
  </cellXfs>
  <cellStyles count="6">
    <cellStyle name="Moeda" xfId="5" builtinId="4"/>
    <cellStyle name="Normal" xfId="0" builtinId="0"/>
    <cellStyle name="Normal 2" xfId="2" xr:uid="{A6D6DA0A-A2F2-4038-9457-4672DB045A13}"/>
    <cellStyle name="Normal 3" xfId="3" xr:uid="{FEE3E0F6-F4BB-4816-A940-04D7D9F387C3}"/>
    <cellStyle name="Normal 4" xfId="4" xr:uid="{0FBACFE0-196B-40CF-9968-9C9FF2A753F6}"/>
    <cellStyle name="Vírgula" xfId="1" builtinId="3"/>
  </cellStyles>
  <dxfs count="4"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1028700</xdr:colOff>
      <xdr:row>2</xdr:row>
      <xdr:rowOff>76200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1</xdr:row>
      <xdr:rowOff>104775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1152525</xdr:colOff>
      <xdr:row>2</xdr:row>
      <xdr:rowOff>95250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225136</xdr:colOff>
      <xdr:row>2</xdr:row>
      <xdr:rowOff>49357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846136" y="534266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1</xdr:row>
      <xdr:rowOff>66675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4267200</xdr:colOff>
      <xdr:row>17</xdr:row>
      <xdr:rowOff>0</xdr:rowOff>
    </xdr:from>
    <xdr:ext cx="66675" cy="238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2</xdr:col>
      <xdr:colOff>2638425</xdr:colOff>
      <xdr:row>15</xdr:row>
      <xdr:rowOff>9525</xdr:rowOff>
    </xdr:from>
    <xdr:ext cx="5038725" cy="942975"/>
    <xdr:pic>
      <xdr:nvPicPr>
        <xdr:cNvPr id="2" name="image3.jpg" descr="Resultado de imagem para COMPOSIÇÃO BDI FORMULA TCU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157441</xdr:colOff>
      <xdr:row>2</xdr:row>
      <xdr:rowOff>95250</xdr:rowOff>
    </xdr:from>
    <xdr:ext cx="1981200" cy="647700"/>
    <xdr:pic>
      <xdr:nvPicPr>
        <xdr:cNvPr id="4" name="image1.png">
          <a:extLst>
            <a:ext uri="{FF2B5EF4-FFF2-40B4-BE49-F238E27FC236}">
              <a16:creationId xmlns:a16="http://schemas.microsoft.com/office/drawing/2014/main" id="{F70BCFE4-97F2-4B89-BF14-87FE863A4D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35159" y="579344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5" name="image2.png">
          <a:extLst>
            <a:ext uri="{FF2B5EF4-FFF2-40B4-BE49-F238E27FC236}">
              <a16:creationId xmlns:a16="http://schemas.microsoft.com/office/drawing/2014/main" id="{BF248BD4-D449-4749-936C-5274AFAC35D4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5765" y="289560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157441</xdr:colOff>
      <xdr:row>2</xdr:row>
      <xdr:rowOff>95250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BD6A7730-9F53-40D3-A364-6FB462FE37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6361" y="582930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7CB9CCC9-EA9B-402F-BDEF-FBA96F55AC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5765" y="365760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1917661</xdr:colOff>
      <xdr:row>2</xdr:row>
      <xdr:rowOff>62592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EBF259E1-EFE5-4EBE-B4E6-BE31918067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95161" y="474072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E456810E-668D-46C3-8B9C-60B6454814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1945" y="289560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8D8D8"/>
    <pageSetUpPr fitToPage="1"/>
  </sheetPr>
  <dimension ref="A1:Z1000"/>
  <sheetViews>
    <sheetView showGridLines="0" zoomScale="70" zoomScaleNormal="70" workbookViewId="0">
      <selection activeCell="D11" sqref="D11"/>
    </sheetView>
  </sheetViews>
  <sheetFormatPr defaultColWidth="12.625" defaultRowHeight="15" customHeight="1" x14ac:dyDescent="0.2"/>
  <cols>
    <col min="1" max="1" width="3.25" customWidth="1"/>
    <col min="2" max="4" width="40" customWidth="1"/>
    <col min="5" max="5" width="44.375" customWidth="1"/>
    <col min="6" max="6" width="3.25" customWidth="1"/>
    <col min="7" max="11" width="7.625" customWidth="1"/>
    <col min="12" max="12" width="9.125" bestFit="1" customWidth="1"/>
    <col min="13" max="22" width="7.625" customWidth="1"/>
  </cols>
  <sheetData>
    <row r="1" spans="1:26" ht="15" customHeight="1" x14ac:dyDescent="0.2">
      <c r="A1" s="1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3">
      <c r="A2" s="3"/>
      <c r="B2" s="262" t="s">
        <v>0</v>
      </c>
      <c r="C2" s="263"/>
      <c r="D2" s="263"/>
      <c r="E2" s="26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  <c r="X2" s="1"/>
      <c r="Y2" s="1"/>
      <c r="Z2" s="1"/>
    </row>
    <row r="3" spans="1:26" ht="18.75" customHeight="1" x14ac:dyDescent="0.3">
      <c r="A3" s="3"/>
      <c r="B3" s="265"/>
      <c r="C3" s="266"/>
      <c r="D3" s="266"/>
      <c r="E3" s="26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"/>
      <c r="X3" s="1"/>
      <c r="Y3" s="1"/>
      <c r="Z3" s="1"/>
    </row>
    <row r="4" spans="1:26" ht="18.75" customHeight="1" x14ac:dyDescent="0.3">
      <c r="A4" s="3"/>
      <c r="B4" s="265"/>
      <c r="C4" s="266"/>
      <c r="D4" s="266"/>
      <c r="E4" s="26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"/>
      <c r="X4" s="1"/>
      <c r="Y4" s="1"/>
      <c r="Z4" s="1"/>
    </row>
    <row r="5" spans="1:26" ht="18.75" customHeight="1" x14ac:dyDescent="0.3">
      <c r="A5" s="3"/>
      <c r="B5" s="265"/>
      <c r="C5" s="266"/>
      <c r="D5" s="266"/>
      <c r="E5" s="26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"/>
      <c r="X5" s="1"/>
      <c r="Y5" s="1"/>
      <c r="Z5" s="1"/>
    </row>
    <row r="6" spans="1:26" ht="18.75" customHeight="1" x14ac:dyDescent="0.3">
      <c r="A6" s="3"/>
      <c r="B6" s="268"/>
      <c r="C6" s="269"/>
      <c r="D6" s="269"/>
      <c r="E6" s="27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1"/>
      <c r="X6" s="1"/>
      <c r="Y6" s="1"/>
      <c r="Z6" s="1"/>
    </row>
    <row r="7" spans="1:26" ht="15" customHeight="1" x14ac:dyDescent="0.2">
      <c r="A7" s="1"/>
      <c r="B7" s="4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5" t="s">
        <v>1</v>
      </c>
      <c r="C8" s="6"/>
      <c r="D8" s="6"/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8" t="str">
        <f>C15</f>
        <v>Unidade Básica de Saúde Porte 1 - Área Construída: 389,78m²</v>
      </c>
      <c r="C9" s="9"/>
      <c r="D9" s="9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1"/>
      <c r="C10" s="9"/>
      <c r="D10" s="9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2" t="s">
        <v>2</v>
      </c>
      <c r="C11" s="9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98" t="s">
        <v>1011</v>
      </c>
      <c r="C12" s="9"/>
      <c r="D12" s="9"/>
      <c r="E12" s="10"/>
      <c r="F12" s="1"/>
      <c r="G12" s="162"/>
      <c r="H12" s="162"/>
      <c r="I12" s="162"/>
      <c r="J12" s="162"/>
      <c r="K12" s="16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3"/>
      <c r="C13" s="14"/>
      <c r="D13" s="14"/>
      <c r="E13" s="1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6"/>
      <c r="C14" s="17"/>
      <c r="D14" s="18"/>
      <c r="E14" s="1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">
      <c r="A15" s="1"/>
      <c r="B15" s="19" t="s">
        <v>3</v>
      </c>
      <c r="C15" s="161" t="s">
        <v>585</v>
      </c>
      <c r="D15" s="20"/>
      <c r="E15" s="2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2">
      <c r="A16" s="22"/>
      <c r="B16" s="19" t="s">
        <v>4</v>
      </c>
      <c r="C16" s="271" t="s">
        <v>761</v>
      </c>
      <c r="D16" s="272"/>
      <c r="E16" s="273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2">
      <c r="A17" s="22"/>
      <c r="B17" s="19" t="s">
        <v>5</v>
      </c>
      <c r="C17" s="23" t="s">
        <v>1010</v>
      </c>
      <c r="D17" s="20"/>
      <c r="E17" s="21"/>
      <c r="F17" s="22"/>
      <c r="G17" s="1"/>
      <c r="H17" s="1"/>
      <c r="I17" s="1"/>
      <c r="J17" s="144"/>
      <c r="K17" s="144"/>
      <c r="L17" s="144"/>
      <c r="M17" s="144"/>
      <c r="N17" s="144"/>
      <c r="O17" s="144"/>
      <c r="P17" s="144"/>
      <c r="Q17" s="144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2">
      <c r="A18" s="1"/>
      <c r="B18" s="19" t="s">
        <v>6</v>
      </c>
      <c r="C18" s="24">
        <v>45627</v>
      </c>
      <c r="D18" s="25"/>
      <c r="E18" s="26"/>
      <c r="F18" s="1"/>
      <c r="G18" s="1"/>
      <c r="H18" s="1"/>
      <c r="I18" s="1"/>
      <c r="J18" s="144"/>
      <c r="K18" s="144"/>
      <c r="L18" s="144"/>
      <c r="M18" s="144"/>
      <c r="N18" s="144"/>
      <c r="O18" s="144"/>
      <c r="P18" s="144"/>
      <c r="Q18" s="144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">
      <c r="A19" s="1"/>
      <c r="B19" s="19" t="s">
        <v>7</v>
      </c>
      <c r="C19" s="27">
        <f>'BDI DESONERADO'!E36</f>
        <v>0.24875249461101823</v>
      </c>
      <c r="D19" s="25"/>
      <c r="E19" s="26"/>
      <c r="F19" s="1"/>
      <c r="G19" s="1"/>
      <c r="H19" s="1"/>
      <c r="I19" s="1"/>
      <c r="J19" s="144"/>
      <c r="K19" s="144"/>
      <c r="L19" s="144"/>
      <c r="M19" s="144"/>
      <c r="N19" s="144"/>
      <c r="O19" s="144"/>
      <c r="P19" s="144"/>
      <c r="Q19" s="144"/>
      <c r="R19" s="1"/>
      <c r="S19" s="1"/>
      <c r="T19" s="1"/>
      <c r="U19" s="1"/>
      <c r="V19" s="1"/>
      <c r="W19" s="1"/>
      <c r="X19" s="1"/>
      <c r="Y19" s="1"/>
      <c r="Z19" s="1"/>
    </row>
    <row r="20" spans="1:26" ht="30" hidden="1" customHeight="1" x14ac:dyDescent="0.2">
      <c r="A20" s="1"/>
      <c r="B20" s="19" t="s">
        <v>8</v>
      </c>
      <c r="C20" s="27">
        <f>'BDI DESONERADO'!F36</f>
        <v>0</v>
      </c>
      <c r="D20" s="25"/>
      <c r="E20" s="26"/>
      <c r="F20" s="1"/>
      <c r="G20" s="1"/>
      <c r="H20" s="1"/>
      <c r="I20" s="1"/>
      <c r="J20" s="144"/>
      <c r="K20" s="144"/>
      <c r="L20" s="144"/>
      <c r="M20" s="144"/>
      <c r="N20" s="144"/>
      <c r="O20" s="144"/>
      <c r="P20" s="144"/>
      <c r="Q20" s="144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2">
      <c r="A21" s="1"/>
      <c r="B21" s="19" t="s">
        <v>9</v>
      </c>
      <c r="C21" s="28">
        <v>389.78</v>
      </c>
      <c r="D21" s="25"/>
      <c r="E21" s="2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2">
      <c r="A22" s="1"/>
      <c r="B22" s="19" t="s">
        <v>10</v>
      </c>
      <c r="C22" s="149" t="s">
        <v>791</v>
      </c>
      <c r="D22" s="25"/>
      <c r="E22" s="2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x14ac:dyDescent="0.2">
      <c r="A23" s="1"/>
      <c r="B23" s="19" t="s">
        <v>11</v>
      </c>
      <c r="C23" s="29" t="s">
        <v>762</v>
      </c>
      <c r="D23" s="25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2">
      <c r="A24" s="1"/>
      <c r="B24" s="30" t="s">
        <v>12</v>
      </c>
      <c r="C24" s="29" t="s">
        <v>792</v>
      </c>
      <c r="D24" s="25"/>
      <c r="E24" s="2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2">
      <c r="A25" s="1"/>
      <c r="B25" s="19" t="s">
        <v>13</v>
      </c>
      <c r="C25" s="29" t="s">
        <v>793</v>
      </c>
      <c r="D25" s="25"/>
      <c r="E25" s="2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31"/>
      <c r="C26" s="32"/>
      <c r="D26" s="32"/>
      <c r="E26" s="3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1"/>
      <c r="B27" s="215"/>
      <c r="C27" s="216"/>
      <c r="D27" s="217"/>
      <c r="E27" s="21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5">
      <c r="A28" s="1"/>
      <c r="B28" s="217"/>
      <c r="C28" s="217"/>
      <c r="D28" s="217"/>
      <c r="E28" s="21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1"/>
      <c r="B29" s="217"/>
      <c r="C29" s="217"/>
      <c r="D29" s="217"/>
      <c r="E29" s="21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1"/>
      <c r="B30" s="217"/>
      <c r="C30" s="217"/>
      <c r="D30" s="217"/>
      <c r="E30" s="21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1"/>
      <c r="B31" s="274"/>
      <c r="C31" s="275"/>
      <c r="D31" s="275"/>
      <c r="E31" s="27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1"/>
      <c r="B32" s="277"/>
      <c r="C32" s="275"/>
      <c r="D32" s="275"/>
      <c r="E32" s="27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278"/>
      <c r="C33" s="275"/>
      <c r="D33" s="275"/>
      <c r="E33" s="27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215"/>
      <c r="C34" s="212"/>
      <c r="D34" s="212"/>
      <c r="E34" s="21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2"/>
      <c r="C35" s="22"/>
      <c r="D35" s="22"/>
      <c r="E35" s="2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47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GModmR5M64AfxGR2jv4m4rpf8vaNEFhW2t1ddaZ1ey2n3hA/Sy5j0KEos+DwDgbSyoV9SpzNja7ur1ndema2mw==" saltValue="d3c2iT/mTev8blS00H5XqA==" spinCount="100000" sheet="1" objects="1" scenarios="1"/>
  <mergeCells count="5">
    <mergeCell ref="B2:E6"/>
    <mergeCell ref="C16:E16"/>
    <mergeCell ref="B31:E31"/>
    <mergeCell ref="B32:E32"/>
    <mergeCell ref="B33:E33"/>
  </mergeCells>
  <printOptions horizontalCentered="1"/>
  <pageMargins left="0.7" right="0.7" top="0.75" bottom="0.75" header="0.3" footer="0.3"/>
  <pageSetup paperSize="9"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FBFBF"/>
    <pageSetUpPr fitToPage="1"/>
  </sheetPr>
  <dimension ref="A1:Z995"/>
  <sheetViews>
    <sheetView showGridLines="0" zoomScale="70" zoomScaleNormal="70" workbookViewId="0">
      <selection activeCell="B2" sqref="B2:F39"/>
    </sheetView>
  </sheetViews>
  <sheetFormatPr defaultColWidth="12.625" defaultRowHeight="15" customHeight="1" x14ac:dyDescent="0.2"/>
  <cols>
    <col min="1" max="1" width="3.25" customWidth="1"/>
    <col min="2" max="2" width="13.25" customWidth="1"/>
    <col min="3" max="3" width="70.125" customWidth="1"/>
    <col min="4" max="5" width="28.75" customWidth="1"/>
    <col min="6" max="6" width="18.25" customWidth="1"/>
    <col min="7" max="7" width="3.25" customWidth="1"/>
    <col min="8" max="8" width="18.25" customWidth="1"/>
    <col min="9" max="9" width="19.5" bestFit="1" customWidth="1"/>
    <col min="10" max="10" width="13.75" bestFit="1" customWidth="1"/>
    <col min="11" max="11" width="17.75" customWidth="1"/>
    <col min="12" max="12" width="19" customWidth="1"/>
    <col min="13" max="13" width="13.75" customWidth="1"/>
    <col min="14" max="14" width="2.75" customWidth="1"/>
    <col min="15" max="15" width="13.75" customWidth="1"/>
  </cols>
  <sheetData>
    <row r="1" spans="1:26" ht="14.25" x14ac:dyDescent="0.2">
      <c r="A1" s="33"/>
      <c r="B1" s="2"/>
      <c r="C1" s="22"/>
      <c r="D1" s="22"/>
      <c r="E1" s="22"/>
      <c r="F1" s="22"/>
      <c r="G1" s="33"/>
      <c r="H1" s="33"/>
      <c r="I1" s="34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8.75" customHeight="1" x14ac:dyDescent="0.2">
      <c r="A2" s="35"/>
      <c r="B2" s="262" t="s">
        <v>14</v>
      </c>
      <c r="C2" s="263"/>
      <c r="D2" s="263"/>
      <c r="E2" s="263"/>
      <c r="F2" s="264"/>
      <c r="G2" s="35"/>
      <c r="H2" s="36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3"/>
      <c r="W2" s="33"/>
      <c r="X2" s="33"/>
      <c r="Y2" s="33"/>
      <c r="Z2" s="1"/>
    </row>
    <row r="3" spans="1:26" ht="18.75" customHeight="1" x14ac:dyDescent="0.2">
      <c r="A3" s="35"/>
      <c r="B3" s="265"/>
      <c r="C3" s="266"/>
      <c r="D3" s="266"/>
      <c r="E3" s="266"/>
      <c r="F3" s="267"/>
      <c r="G3" s="35"/>
      <c r="H3" s="36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3"/>
      <c r="W3" s="33"/>
      <c r="X3" s="33"/>
      <c r="Y3" s="33"/>
      <c r="Z3" s="1"/>
    </row>
    <row r="4" spans="1:26" ht="18.75" customHeight="1" x14ac:dyDescent="0.2">
      <c r="A4" s="35"/>
      <c r="B4" s="265"/>
      <c r="C4" s="266"/>
      <c r="D4" s="266"/>
      <c r="E4" s="266"/>
      <c r="F4" s="267"/>
      <c r="G4" s="35"/>
      <c r="H4" s="36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3"/>
      <c r="W4" s="33"/>
      <c r="X4" s="33"/>
      <c r="Y4" s="33"/>
      <c r="Z4" s="1"/>
    </row>
    <row r="5" spans="1:26" ht="18.75" customHeight="1" x14ac:dyDescent="0.2">
      <c r="A5" s="35"/>
      <c r="B5" s="265"/>
      <c r="C5" s="266"/>
      <c r="D5" s="266"/>
      <c r="E5" s="266"/>
      <c r="F5" s="267"/>
      <c r="G5" s="35"/>
      <c r="H5" s="36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3"/>
      <c r="W5" s="33"/>
      <c r="X5" s="33"/>
      <c r="Y5" s="33"/>
      <c r="Z5" s="1"/>
    </row>
    <row r="6" spans="1:26" ht="18.75" customHeight="1" x14ac:dyDescent="0.2">
      <c r="A6" s="35"/>
      <c r="B6" s="268"/>
      <c r="C6" s="269"/>
      <c r="D6" s="269"/>
      <c r="E6" s="269"/>
      <c r="F6" s="270"/>
      <c r="G6" s="35"/>
      <c r="H6" s="36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3"/>
      <c r="W6" s="33"/>
      <c r="X6" s="33"/>
      <c r="Y6" s="33"/>
      <c r="Z6" s="1"/>
    </row>
    <row r="7" spans="1:26" ht="15" customHeight="1" x14ac:dyDescent="0.2">
      <c r="A7" s="37"/>
      <c r="B7" s="4"/>
      <c r="C7" s="4"/>
      <c r="D7" s="4"/>
      <c r="E7" s="4"/>
      <c r="F7" s="4"/>
      <c r="G7" s="37"/>
      <c r="H7" s="38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1"/>
    </row>
    <row r="8" spans="1:26" ht="15" customHeight="1" x14ac:dyDescent="0.2">
      <c r="A8" s="37"/>
      <c r="B8" s="39" t="str">
        <f>'DADOS GERAIS'!B8</f>
        <v>Secretaria de Atenção Especializada à Saúde</v>
      </c>
      <c r="C8" s="40"/>
      <c r="D8" s="41" t="s">
        <v>15</v>
      </c>
      <c r="E8" s="41" t="s">
        <v>16</v>
      </c>
      <c r="F8" s="42" t="str">
        <f>'DADOS GERAIS'!$B$22</f>
        <v>Data:</v>
      </c>
      <c r="G8" s="37"/>
      <c r="H8" s="38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1"/>
    </row>
    <row r="9" spans="1:26" ht="15" customHeight="1" x14ac:dyDescent="0.2">
      <c r="A9" s="37"/>
      <c r="B9" s="43" t="str">
        <f>'DADOS GERAIS'!B9</f>
        <v>Unidade Básica de Saúde Porte 1 - Área Construída: 389,78m²</v>
      </c>
      <c r="C9" s="44"/>
      <c r="D9" s="45">
        <f>'DADOS GERAIS'!C19</f>
        <v>0.24875249461101823</v>
      </c>
      <c r="E9" s="45">
        <f>'ENCARGOS SOCIAIS'!F56</f>
        <v>0.47739999999999999</v>
      </c>
      <c r="F9" s="46" t="s">
        <v>791</v>
      </c>
      <c r="G9" s="37"/>
      <c r="H9" s="38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1"/>
    </row>
    <row r="10" spans="1:26" ht="15" customHeight="1" x14ac:dyDescent="0.2">
      <c r="A10" s="37"/>
      <c r="B10" s="47"/>
      <c r="C10" s="44"/>
      <c r="D10" s="1"/>
      <c r="E10" s="1"/>
      <c r="F10" s="48"/>
      <c r="G10" s="37"/>
      <c r="H10" s="38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1"/>
    </row>
    <row r="11" spans="1:26" ht="15" customHeight="1" x14ac:dyDescent="0.2">
      <c r="A11" s="37"/>
      <c r="B11" s="49" t="str">
        <f>'DADOS GERAIS'!B11</f>
        <v>Bancos:</v>
      </c>
      <c r="C11" s="44"/>
      <c r="D11" s="50"/>
      <c r="E11" s="50" t="s">
        <v>18</v>
      </c>
      <c r="F11" s="48" t="str">
        <f>'DADOS GERAIS'!$B$23</f>
        <v>Revisão:</v>
      </c>
      <c r="G11" s="37"/>
      <c r="H11" s="38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1"/>
    </row>
    <row r="12" spans="1:26" ht="15" customHeight="1" x14ac:dyDescent="0.2">
      <c r="A12" s="37"/>
      <c r="B12" s="284" t="str">
        <f>'DADOS GERAIS'!B12</f>
        <v>SINAPI (01/2025) - ORSE (03/2024) - SCO (01/2025) - EMOP (12/2024)</v>
      </c>
      <c r="C12" s="285"/>
      <c r="D12" s="45"/>
      <c r="E12" s="45">
        <f>'ENCARGOS SOCIAIS'!E56</f>
        <v>0.85795980000000005</v>
      </c>
      <c r="F12" s="51" t="str">
        <f>'DADOS GERAIS'!$C$23</f>
        <v>03</v>
      </c>
      <c r="G12" s="37"/>
      <c r="H12" s="38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1"/>
    </row>
    <row r="13" spans="1:26" ht="15" customHeight="1" x14ac:dyDescent="0.2">
      <c r="A13" s="37"/>
      <c r="B13" s="286"/>
      <c r="C13" s="287"/>
      <c r="D13" s="52"/>
      <c r="E13" s="52"/>
      <c r="F13" s="53"/>
      <c r="G13" s="37"/>
      <c r="H13" s="38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1"/>
    </row>
    <row r="14" spans="1:26" ht="15" customHeight="1" x14ac:dyDescent="0.2">
      <c r="A14" s="37"/>
      <c r="B14" s="54"/>
      <c r="C14" s="4"/>
      <c r="D14" s="4"/>
      <c r="E14" s="4"/>
      <c r="F14" s="4"/>
      <c r="G14" s="37"/>
      <c r="H14" s="1"/>
      <c r="I14" s="1"/>
      <c r="J14" s="1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1"/>
    </row>
    <row r="15" spans="1:26" ht="15" customHeight="1" x14ac:dyDescent="0.2">
      <c r="A15" s="55"/>
      <c r="B15" s="56" t="s">
        <v>19</v>
      </c>
      <c r="C15" s="205" t="s">
        <v>20</v>
      </c>
      <c r="D15" s="57"/>
      <c r="E15" s="57" t="s">
        <v>21</v>
      </c>
      <c r="F15" s="58" t="s">
        <v>22</v>
      </c>
      <c r="G15" s="33"/>
      <c r="H15" s="59"/>
      <c r="I15" s="1"/>
      <c r="J15" s="1"/>
      <c r="K15" s="1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5" customHeight="1" x14ac:dyDescent="0.2">
      <c r="A16" s="55"/>
      <c r="B16" s="60"/>
      <c r="C16" s="61"/>
      <c r="D16" s="61"/>
      <c r="E16" s="60"/>
      <c r="F16" s="60"/>
      <c r="G16" s="33"/>
      <c r="H16" s="37"/>
      <c r="I16" s="1"/>
      <c r="J16" s="1"/>
      <c r="K16" s="1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5" customHeight="1" x14ac:dyDescent="0.2">
      <c r="A17" s="37"/>
      <c r="B17" s="62">
        <v>1</v>
      </c>
      <c r="C17" s="202" t="str">
        <f t="array" ref="C17">INDEX('ORC. SINTÉTICO'!$E:$E,MATCH($B17,'ORC. SINTÉTICO'!$B:$B,0))</f>
        <v>SERVIÇOS PRELIMINARES E INDIRETOS</v>
      </c>
      <c r="D17" s="63"/>
      <c r="E17" s="64">
        <f>'ORC. SINTÉTICO'!J18</f>
        <v>0</v>
      </c>
      <c r="F17" s="65" t="str">
        <f t="shared" ref="F17:F37" si="0">IFERROR(E17/$E$39,"-")</f>
        <v>-</v>
      </c>
      <c r="G17" s="33"/>
      <c r="H17" s="165"/>
      <c r="I17" s="1"/>
      <c r="J17" s="1"/>
      <c r="K17" s="1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3"/>
      <c r="Y17" s="33"/>
      <c r="Z17" s="33"/>
    </row>
    <row r="18" spans="1:26" ht="15" customHeight="1" x14ac:dyDescent="0.2">
      <c r="A18" s="37"/>
      <c r="B18" s="62">
        <v>2</v>
      </c>
      <c r="C18" s="202" t="str">
        <f t="array" ref="C18">INDEX('ORC. SINTÉTICO'!$E:$E,MATCH($B18,'ORC. SINTÉTICO'!$B:$B,0))</f>
        <v>FUNDAÇÃO</v>
      </c>
      <c r="D18" s="63"/>
      <c r="E18" s="64">
        <f>'ORC. SINTÉTICO'!J36</f>
        <v>0</v>
      </c>
      <c r="F18" s="65" t="str">
        <f t="shared" si="0"/>
        <v>-</v>
      </c>
      <c r="G18" s="33"/>
      <c r="H18" s="165"/>
      <c r="I18" s="1"/>
      <c r="J18" s="1"/>
      <c r="K18" s="1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3"/>
      <c r="Y18" s="33"/>
      <c r="Z18" s="33"/>
    </row>
    <row r="19" spans="1:26" ht="15" customHeight="1" x14ac:dyDescent="0.2">
      <c r="A19" s="37"/>
      <c r="B19" s="62">
        <v>3</v>
      </c>
      <c r="C19" s="202" t="str">
        <f t="array" ref="C19">INDEX('ORC. SINTÉTICO'!$E:$E,MATCH($B19,'ORC. SINTÉTICO'!$B:$B,0))</f>
        <v>ESTRUTURA</v>
      </c>
      <c r="D19" s="63"/>
      <c r="E19" s="64">
        <f>'ORC. SINTÉTICO'!J53</f>
        <v>0</v>
      </c>
      <c r="F19" s="65" t="str">
        <f t="shared" si="0"/>
        <v>-</v>
      </c>
      <c r="G19" s="33"/>
      <c r="H19" s="165"/>
      <c r="I19" s="1"/>
      <c r="J19" s="1"/>
      <c r="K19" s="1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3"/>
      <c r="Y19" s="33"/>
      <c r="Z19" s="33"/>
    </row>
    <row r="20" spans="1:26" ht="15" customHeight="1" x14ac:dyDescent="0.2">
      <c r="A20" s="37"/>
      <c r="B20" s="62">
        <v>4</v>
      </c>
      <c r="C20" s="202" t="str">
        <f t="array" ref="C20">INDEX('ORC. SINTÉTICO'!$E:$E,MATCH($B20,'ORC. SINTÉTICO'!$B:$B,0))</f>
        <v>ALVENARIA, VEDAÇÕES E DIVISÓRIAS</v>
      </c>
      <c r="D20" s="66"/>
      <c r="E20" s="64">
        <f>'ORC. SINTÉTICO'!J86</f>
        <v>0</v>
      </c>
      <c r="F20" s="65" t="str">
        <f t="shared" si="0"/>
        <v>-</v>
      </c>
      <c r="G20" s="33"/>
      <c r="H20" s="165"/>
      <c r="I20" s="1"/>
      <c r="J20" s="1"/>
      <c r="K20" s="1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3"/>
      <c r="Y20" s="33"/>
      <c r="Z20" s="33"/>
    </row>
    <row r="21" spans="1:26" ht="15" customHeight="1" x14ac:dyDescent="0.2">
      <c r="A21" s="37"/>
      <c r="B21" s="62">
        <v>5</v>
      </c>
      <c r="C21" s="202" t="str">
        <f t="array" ref="C21">INDEX('ORC. SINTÉTICO'!$E:$E,MATCH($B21,'ORC. SINTÉTICO'!$B:$B,0))</f>
        <v>COBERTURA</v>
      </c>
      <c r="D21" s="63"/>
      <c r="E21" s="64">
        <f>'ORC. SINTÉTICO'!J101</f>
        <v>0</v>
      </c>
      <c r="F21" s="65" t="str">
        <f t="shared" si="0"/>
        <v>-</v>
      </c>
      <c r="G21" s="33"/>
      <c r="H21" s="165"/>
      <c r="I21" s="1"/>
      <c r="J21" s="1"/>
      <c r="K21" s="1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3"/>
      <c r="Y21" s="33"/>
      <c r="Z21" s="33"/>
    </row>
    <row r="22" spans="1:26" ht="15" customHeight="1" x14ac:dyDescent="0.2">
      <c r="A22" s="37"/>
      <c r="B22" s="62">
        <v>6</v>
      </c>
      <c r="C22" s="202" t="str">
        <f t="array" ref="C22">INDEX('ORC. SINTÉTICO'!$E:$E,MATCH($B22,'ORC. SINTÉTICO'!$B:$B,0))</f>
        <v>IMPERMEABILIZAÇÃO</v>
      </c>
      <c r="D22" s="63"/>
      <c r="E22" s="64">
        <f>'ORC. SINTÉTICO'!J113</f>
        <v>0</v>
      </c>
      <c r="F22" s="65" t="str">
        <f t="shared" si="0"/>
        <v>-</v>
      </c>
      <c r="G22" s="33"/>
      <c r="H22" s="165"/>
      <c r="I22" s="1"/>
      <c r="J22" s="1"/>
      <c r="K22" s="1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3"/>
      <c r="Y22" s="33"/>
      <c r="Z22" s="33"/>
    </row>
    <row r="23" spans="1:26" ht="15" customHeight="1" x14ac:dyDescent="0.2">
      <c r="A23" s="37"/>
      <c r="B23" s="62">
        <v>7</v>
      </c>
      <c r="C23" s="202" t="str">
        <f t="array" ref="C23">INDEX('ORC. SINTÉTICO'!$E:$E,MATCH($B23,'ORC. SINTÉTICO'!$B:$B,0))</f>
        <v>ESQUADRIAS</v>
      </c>
      <c r="D23" s="66"/>
      <c r="E23" s="64">
        <f>'ORC. SINTÉTICO'!J116</f>
        <v>0</v>
      </c>
      <c r="F23" s="65" t="str">
        <f t="shared" si="0"/>
        <v>-</v>
      </c>
      <c r="G23" s="33"/>
      <c r="H23" s="165"/>
      <c r="I23" s="1"/>
      <c r="J23" s="1"/>
      <c r="K23" s="1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3"/>
      <c r="Y23" s="33"/>
      <c r="Z23" s="33"/>
    </row>
    <row r="24" spans="1:26" ht="15" customHeight="1" x14ac:dyDescent="0.2">
      <c r="A24" s="37"/>
      <c r="B24" s="62">
        <v>8</v>
      </c>
      <c r="C24" s="202" t="str">
        <f t="array" ref="C24">INDEX('ORC. SINTÉTICO'!$E:$E,MATCH($B24,'ORC. SINTÉTICO'!$B:$B,0))</f>
        <v>REVESTIMENTO DE PAREDE</v>
      </c>
      <c r="D24" s="63"/>
      <c r="E24" s="64">
        <f>'ORC. SINTÉTICO'!J144</f>
        <v>0</v>
      </c>
      <c r="F24" s="65" t="str">
        <f t="shared" si="0"/>
        <v>-</v>
      </c>
      <c r="G24" s="33"/>
      <c r="H24" s="165"/>
      <c r="I24" s="1"/>
      <c r="J24" s="1"/>
      <c r="K24" s="1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3"/>
      <c r="Y24" s="33"/>
      <c r="Z24" s="33"/>
    </row>
    <row r="25" spans="1:26" ht="15" customHeight="1" x14ac:dyDescent="0.2">
      <c r="A25" s="37"/>
      <c r="B25" s="62">
        <v>9</v>
      </c>
      <c r="C25" s="202" t="str">
        <f t="array" ref="C25">INDEX('ORC. SINTÉTICO'!$E:$E,MATCH($B25,'ORC. SINTÉTICO'!$B:$B,0))</f>
        <v>REVESTIMENTO DE PISO INTERNO</v>
      </c>
      <c r="D25" s="63"/>
      <c r="E25" s="64">
        <f>'ORC. SINTÉTICO'!J151</f>
        <v>0</v>
      </c>
      <c r="F25" s="65" t="str">
        <f t="shared" si="0"/>
        <v>-</v>
      </c>
      <c r="G25" s="33"/>
      <c r="H25" s="165"/>
      <c r="I25" s="1"/>
      <c r="J25" s="1"/>
      <c r="K25" s="1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3"/>
      <c r="Y25" s="33"/>
      <c r="Z25" s="33"/>
    </row>
    <row r="26" spans="1:26" ht="15" customHeight="1" x14ac:dyDescent="0.2">
      <c r="A26" s="37"/>
      <c r="B26" s="62">
        <v>10</v>
      </c>
      <c r="C26" s="202" t="str">
        <f t="array" ref="C26">INDEX('ORC. SINTÉTICO'!$E:$E,MATCH($B26,'ORC. SINTÉTICO'!$B:$B,0))</f>
        <v>REVESTIMENTO DE PISO EXTERNO</v>
      </c>
      <c r="D26" s="63"/>
      <c r="E26" s="64">
        <f>'ORC. SINTÉTICO'!J159</f>
        <v>0</v>
      </c>
      <c r="F26" s="65" t="str">
        <f t="shared" si="0"/>
        <v>-</v>
      </c>
      <c r="G26" s="33"/>
      <c r="H26" s="165"/>
      <c r="I26" s="1"/>
      <c r="J26" s="1"/>
      <c r="K26" s="1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3"/>
      <c r="Y26" s="33"/>
      <c r="Z26" s="33"/>
    </row>
    <row r="27" spans="1:26" ht="15" customHeight="1" x14ac:dyDescent="0.2">
      <c r="A27" s="37"/>
      <c r="B27" s="62">
        <v>11</v>
      </c>
      <c r="C27" s="202" t="str">
        <f t="array" ref="C27">INDEX('ORC. SINTÉTICO'!$E:$E,MATCH($B27,'ORC. SINTÉTICO'!$B:$B,0))</f>
        <v>REVESTIMENTO DE TETO</v>
      </c>
      <c r="D27" s="63"/>
      <c r="E27" s="64">
        <f>'ORC. SINTÉTICO'!J162</f>
        <v>0</v>
      </c>
      <c r="F27" s="65" t="str">
        <f t="shared" si="0"/>
        <v>-</v>
      </c>
      <c r="G27" s="33"/>
      <c r="H27" s="165"/>
      <c r="I27" s="1"/>
      <c r="J27" s="1"/>
      <c r="K27" s="1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3"/>
      <c r="Y27" s="33"/>
      <c r="Z27" s="33"/>
    </row>
    <row r="28" spans="1:26" ht="15" customHeight="1" x14ac:dyDescent="0.2">
      <c r="A28" s="37"/>
      <c r="B28" s="62">
        <v>12</v>
      </c>
      <c r="C28" s="202" t="str">
        <f t="array" ref="C28">INDEX('ORC. SINTÉTICO'!$E:$E,MATCH($B28,'ORC. SINTÉTICO'!$B:$B,0))</f>
        <v>PINTURA</v>
      </c>
      <c r="D28" s="63"/>
      <c r="E28" s="64">
        <f>'ORC. SINTÉTICO'!J168</f>
        <v>0</v>
      </c>
      <c r="F28" s="65" t="str">
        <f t="shared" si="0"/>
        <v>-</v>
      </c>
      <c r="G28" s="33"/>
      <c r="H28" s="165"/>
      <c r="I28" s="1"/>
      <c r="J28" s="1"/>
      <c r="K28" s="1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3"/>
      <c r="Y28" s="33"/>
      <c r="Z28" s="33"/>
    </row>
    <row r="29" spans="1:26" ht="15" customHeight="1" x14ac:dyDescent="0.2">
      <c r="A29" s="37"/>
      <c r="B29" s="62">
        <v>13</v>
      </c>
      <c r="C29" s="202" t="str">
        <f t="array" ref="C29">INDEX('ORC. SINTÉTICO'!$E:$E,MATCH($B29,'ORC. SINTÉTICO'!$B:$B,0))</f>
        <v>MARMORARIA</v>
      </c>
      <c r="D29" s="63"/>
      <c r="E29" s="64">
        <f>'ORC. SINTÉTICO'!J180</f>
        <v>0</v>
      </c>
      <c r="F29" s="65" t="str">
        <f t="shared" si="0"/>
        <v>-</v>
      </c>
      <c r="G29" s="33"/>
      <c r="H29" s="165"/>
      <c r="I29" s="1"/>
      <c r="J29" s="1"/>
      <c r="K29" s="1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3"/>
      <c r="Y29" s="33"/>
      <c r="Z29" s="33"/>
    </row>
    <row r="30" spans="1:26" ht="15" customHeight="1" x14ac:dyDescent="0.2">
      <c r="A30" s="37"/>
      <c r="B30" s="62">
        <v>14</v>
      </c>
      <c r="C30" s="202" t="str">
        <f t="array" ref="C30">INDEX('ORC. SINTÉTICO'!$E:$E,MATCH($B30,'ORC. SINTÉTICO'!$B:$B,0))</f>
        <v>LOUÇAS, METAIS E ACESSÓRIOS</v>
      </c>
      <c r="D30" s="63"/>
      <c r="E30" s="64">
        <f>'ORC. SINTÉTICO'!J182</f>
        <v>0</v>
      </c>
      <c r="F30" s="65" t="str">
        <f t="shared" si="0"/>
        <v>-</v>
      </c>
      <c r="G30" s="33"/>
      <c r="H30" s="165"/>
      <c r="I30" s="1"/>
      <c r="J30" s="1"/>
      <c r="K30" s="1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3"/>
      <c r="Y30" s="33"/>
      <c r="Z30" s="33"/>
    </row>
    <row r="31" spans="1:26" ht="15" customHeight="1" x14ac:dyDescent="0.2">
      <c r="A31" s="37"/>
      <c r="B31" s="62">
        <v>15</v>
      </c>
      <c r="C31" s="202" t="str">
        <f t="array" ref="C31">INDEX('ORC. SINTÉTICO'!$E:$E,MATCH($B31,'ORC. SINTÉTICO'!$B:$B,0))</f>
        <v>INSTALAÇÕES HIDROSSANITÁRIAS</v>
      </c>
      <c r="D31" s="63"/>
      <c r="E31" s="64">
        <f>'ORC. SINTÉTICO'!J208</f>
        <v>0</v>
      </c>
      <c r="F31" s="65" t="str">
        <f t="shared" si="0"/>
        <v>-</v>
      </c>
      <c r="G31" s="33"/>
      <c r="H31" s="165"/>
      <c r="I31" s="1"/>
      <c r="J31" s="1"/>
      <c r="K31" s="1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3"/>
      <c r="Y31" s="33"/>
      <c r="Z31" s="33"/>
    </row>
    <row r="32" spans="1:26" ht="15" customHeight="1" x14ac:dyDescent="0.2">
      <c r="A32" s="37"/>
      <c r="B32" s="62">
        <v>16</v>
      </c>
      <c r="C32" s="202" t="str">
        <f t="array" ref="C32">INDEX('ORC. SINTÉTICO'!$E:$E,MATCH($B32,'ORC. SINTÉTICO'!$B:$B,0))</f>
        <v>INSTALAÇÕES ELÉTRICAS</v>
      </c>
      <c r="D32" s="63"/>
      <c r="E32" s="64">
        <f>'ORC. SINTÉTICO'!J308</f>
        <v>0</v>
      </c>
      <c r="F32" s="65" t="str">
        <f t="shared" si="0"/>
        <v>-</v>
      </c>
      <c r="G32" s="33"/>
      <c r="H32" s="165"/>
      <c r="I32" s="1"/>
      <c r="J32" s="1"/>
      <c r="K32" s="1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3"/>
      <c r="Y32" s="33"/>
      <c r="Z32" s="33"/>
    </row>
    <row r="33" spans="1:26" ht="15" customHeight="1" x14ac:dyDescent="0.2">
      <c r="A33" s="37"/>
      <c r="B33" s="62">
        <v>17</v>
      </c>
      <c r="C33" s="202" t="str">
        <f t="array" ref="C33">INDEX('ORC. SINTÉTICO'!$E:$E,MATCH($B33,'ORC. SINTÉTICO'!$B:$B,0))</f>
        <v>CLIMATIZAÇÃO</v>
      </c>
      <c r="D33" s="63"/>
      <c r="E33" s="64">
        <f>'ORC. SINTÉTICO'!J372</f>
        <v>0</v>
      </c>
      <c r="F33" s="65" t="str">
        <f t="shared" si="0"/>
        <v>-</v>
      </c>
      <c r="G33" s="33"/>
      <c r="H33" s="165"/>
      <c r="I33" s="1"/>
      <c r="J33" s="1"/>
      <c r="K33" s="1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3"/>
      <c r="Y33" s="33"/>
      <c r="Z33" s="33"/>
    </row>
    <row r="34" spans="1:26" ht="15" customHeight="1" x14ac:dyDescent="0.2">
      <c r="A34" s="37"/>
      <c r="B34" s="62">
        <v>18</v>
      </c>
      <c r="C34" s="202" t="str">
        <f t="array" ref="C34">INDEX('ORC. SINTÉTICO'!$E:$E,MATCH($B34,'ORC. SINTÉTICO'!$B:$B,0))</f>
        <v>DADOS E VOZ</v>
      </c>
      <c r="D34" s="63"/>
      <c r="E34" s="64">
        <f>'ORC. SINTÉTICO'!J383</f>
        <v>0</v>
      </c>
      <c r="F34" s="65" t="str">
        <f t="shared" si="0"/>
        <v>-</v>
      </c>
      <c r="G34" s="33"/>
      <c r="H34" s="165"/>
      <c r="I34" s="1"/>
      <c r="J34" s="1"/>
      <c r="K34" s="1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3"/>
      <c r="Y34" s="33"/>
      <c r="Z34" s="33"/>
    </row>
    <row r="35" spans="1:26" ht="15" customHeight="1" x14ac:dyDescent="0.2">
      <c r="A35" s="37"/>
      <c r="B35" s="62">
        <v>19</v>
      </c>
      <c r="C35" s="202" t="str">
        <f t="array" ref="C35">INDEX('ORC. SINTÉTICO'!$E:$E,MATCH($B35,'ORC. SINTÉTICO'!$B:$B,0))</f>
        <v>GASES MEDICINAIS</v>
      </c>
      <c r="D35" s="63"/>
      <c r="E35" s="64">
        <f>'ORC. SINTÉTICO'!J390</f>
        <v>0</v>
      </c>
      <c r="F35" s="65" t="str">
        <f t="shared" si="0"/>
        <v>-</v>
      </c>
      <c r="G35" s="33"/>
      <c r="H35" s="165"/>
      <c r="I35" s="1"/>
      <c r="J35" s="1"/>
      <c r="K35" s="1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3"/>
      <c r="Y35" s="33"/>
      <c r="Z35" s="33"/>
    </row>
    <row r="36" spans="1:26" ht="15" customHeight="1" x14ac:dyDescent="0.2">
      <c r="A36" s="37"/>
      <c r="B36" s="62">
        <v>20</v>
      </c>
      <c r="C36" s="202" t="str">
        <f t="array" ref="C36">INDEX('ORC. SINTÉTICO'!$E:$E,MATCH($B36,'ORC. SINTÉTICO'!$B:$B,0))</f>
        <v>URBANIZAÇÃO</v>
      </c>
      <c r="D36" s="63"/>
      <c r="E36" s="64">
        <f>'ORC. SINTÉTICO'!J401</f>
        <v>0</v>
      </c>
      <c r="F36" s="65" t="str">
        <f t="shared" si="0"/>
        <v>-</v>
      </c>
      <c r="G36" s="33"/>
      <c r="H36" s="165"/>
      <c r="I36" s="1"/>
      <c r="J36" s="1"/>
      <c r="K36" s="1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3"/>
      <c r="Y36" s="33"/>
      <c r="Z36" s="33"/>
    </row>
    <row r="37" spans="1:26" ht="15" customHeight="1" x14ac:dyDescent="0.2">
      <c r="A37" s="37"/>
      <c r="B37" s="62">
        <v>21</v>
      </c>
      <c r="C37" s="202" t="str">
        <f t="array" ref="C37">INDEX('ORC. SINTÉTICO'!$E:$E,MATCH($B37,'ORC. SINTÉTICO'!$B:$B,0))</f>
        <v>SERVIÇOS COMPLEMENTARES</v>
      </c>
      <c r="D37" s="63"/>
      <c r="E37" s="64">
        <f>'ORC. SINTÉTICO'!J408</f>
        <v>0</v>
      </c>
      <c r="F37" s="65" t="str">
        <f t="shared" si="0"/>
        <v>-</v>
      </c>
      <c r="G37" s="33"/>
      <c r="H37" s="150"/>
      <c r="I37" s="1"/>
      <c r="J37" s="1"/>
      <c r="K37" s="1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3"/>
      <c r="Y37" s="33"/>
      <c r="Z37" s="33"/>
    </row>
    <row r="38" spans="1:26" ht="15" customHeight="1" x14ac:dyDescent="0.2">
      <c r="A38" s="55"/>
      <c r="B38" s="60"/>
      <c r="C38" s="67"/>
      <c r="D38" s="67"/>
      <c r="E38" s="60"/>
      <c r="F38" s="60"/>
      <c r="G38" s="33"/>
      <c r="H38" s="150"/>
      <c r="I38" s="1"/>
      <c r="J38" s="1"/>
      <c r="K38" s="1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5" customHeight="1" x14ac:dyDescent="0.2">
      <c r="A39" s="55"/>
      <c r="B39" s="279" t="s">
        <v>23</v>
      </c>
      <c r="C39" s="280"/>
      <c r="D39" s="68"/>
      <c r="E39" s="68">
        <f>SUBTOTAL(9,E17:E37)</f>
        <v>0</v>
      </c>
      <c r="F39" s="58">
        <f>SUBTOTAL(9,F17:F37)</f>
        <v>0</v>
      </c>
      <c r="G39" s="33"/>
      <c r="H39" s="150"/>
      <c r="I39" s="1"/>
      <c r="J39" s="1"/>
      <c r="K39" s="1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5" customHeight="1" x14ac:dyDescent="0.2">
      <c r="A40" s="55"/>
      <c r="B40" s="54"/>
      <c r="C40" s="54"/>
      <c r="D40" s="54"/>
      <c r="E40" s="54"/>
      <c r="F40" s="54"/>
      <c r="G40" s="33"/>
      <c r="H40" s="150"/>
      <c r="I40" s="69"/>
      <c r="J40" s="164"/>
      <c r="K40" s="1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5" customHeight="1" x14ac:dyDescent="0.2">
      <c r="A41" s="37"/>
      <c r="B41" s="211"/>
      <c r="C41" s="212"/>
      <c r="D41" s="212"/>
      <c r="E41" s="212"/>
      <c r="F41" s="212"/>
      <c r="G41" s="33"/>
      <c r="H41" s="37"/>
      <c r="I41" s="164"/>
      <c r="J41" s="164"/>
      <c r="K41" s="1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5" customHeight="1" x14ac:dyDescent="0.2">
      <c r="A42" s="37"/>
      <c r="B42" s="288"/>
      <c r="C42" s="288"/>
      <c r="D42" s="288"/>
      <c r="E42" s="288"/>
      <c r="F42" s="288"/>
      <c r="G42" s="33"/>
      <c r="H42" s="70"/>
      <c r="I42" s="1"/>
      <c r="J42" s="1"/>
      <c r="K42" s="1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5" customHeight="1" x14ac:dyDescent="0.2">
      <c r="A43" s="37"/>
      <c r="B43" s="288"/>
      <c r="C43" s="288"/>
      <c r="D43" s="288"/>
      <c r="E43" s="288"/>
      <c r="F43" s="288"/>
      <c r="G43" s="33"/>
      <c r="H43" s="37"/>
      <c r="I43" s="1"/>
      <c r="J43" s="1"/>
      <c r="K43" s="1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5" customHeight="1" x14ac:dyDescent="0.2">
      <c r="A44" s="33"/>
      <c r="B44" s="213"/>
      <c r="C44" s="213"/>
      <c r="D44" s="213"/>
      <c r="E44" s="213"/>
      <c r="F44" s="213"/>
      <c r="G44" s="33"/>
      <c r="H44" s="33"/>
      <c r="I44" s="164"/>
      <c r="J44" s="1"/>
      <c r="K44" s="1"/>
      <c r="L44" s="37"/>
      <c r="M44" s="37"/>
      <c r="N44" s="37"/>
      <c r="O44" s="37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5" customHeight="1" x14ac:dyDescent="0.2">
      <c r="A45" s="37"/>
      <c r="B45" s="214"/>
      <c r="C45" s="214"/>
      <c r="D45" s="214"/>
      <c r="E45" s="214"/>
      <c r="F45" s="214"/>
      <c r="G45" s="33"/>
      <c r="H45" s="37"/>
      <c r="I45" s="164"/>
      <c r="J45" s="1"/>
      <c r="K45" s="1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5" customHeight="1" x14ac:dyDescent="0.2">
      <c r="A46" s="37"/>
      <c r="B46" s="214"/>
      <c r="C46" s="214"/>
      <c r="D46" s="214"/>
      <c r="E46" s="214"/>
      <c r="F46" s="214"/>
      <c r="G46" s="33"/>
      <c r="H46" s="37"/>
      <c r="I46" s="1"/>
      <c r="J46" s="1"/>
      <c r="K46" s="1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5" customHeight="1" x14ac:dyDescent="0.2">
      <c r="A47" s="37"/>
      <c r="B47" s="214"/>
      <c r="C47" s="214"/>
      <c r="D47" s="214"/>
      <c r="E47" s="214"/>
      <c r="F47" s="214"/>
      <c r="G47" s="33"/>
      <c r="H47" s="37"/>
      <c r="I47" s="38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5" customHeight="1" x14ac:dyDescent="0.2">
      <c r="A48" s="37"/>
      <c r="B48" s="214"/>
      <c r="C48" s="214"/>
      <c r="D48" s="214"/>
      <c r="E48" s="214"/>
      <c r="F48" s="214"/>
      <c r="G48" s="33"/>
      <c r="H48" s="37"/>
      <c r="I48" s="38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5" customHeight="1" x14ac:dyDescent="0.2">
      <c r="A49" s="37"/>
      <c r="B49" s="281"/>
      <c r="C49" s="275"/>
      <c r="D49" s="275"/>
      <c r="E49" s="275"/>
      <c r="F49" s="276"/>
      <c r="G49" s="33"/>
      <c r="H49" s="37"/>
      <c r="I49" s="38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5" customHeight="1" x14ac:dyDescent="0.2">
      <c r="A50" s="37"/>
      <c r="B50" s="282"/>
      <c r="C50" s="275"/>
      <c r="D50" s="275"/>
      <c r="E50" s="275"/>
      <c r="F50" s="276"/>
      <c r="G50" s="33"/>
      <c r="H50" s="37"/>
      <c r="I50" s="38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5" customHeight="1" x14ac:dyDescent="0.2">
      <c r="A51" s="37"/>
      <c r="B51" s="283"/>
      <c r="C51" s="275"/>
      <c r="D51" s="275"/>
      <c r="E51" s="275"/>
      <c r="F51" s="276"/>
      <c r="G51" s="33"/>
      <c r="H51" s="37"/>
      <c r="I51" s="38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5" customHeight="1" x14ac:dyDescent="0.2">
      <c r="A52" s="37"/>
      <c r="B52" s="212"/>
      <c r="C52" s="212"/>
      <c r="D52" s="212"/>
      <c r="E52" s="212"/>
      <c r="F52" s="212"/>
      <c r="G52" s="33"/>
      <c r="H52" s="37"/>
      <c r="I52" s="38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5.75" customHeight="1" x14ac:dyDescent="0.2">
      <c r="A53" s="37"/>
      <c r="B53" s="54"/>
      <c r="C53" s="4"/>
      <c r="D53" s="4"/>
      <c r="E53" s="4"/>
      <c r="F53" s="4"/>
      <c r="G53" s="33"/>
      <c r="H53" s="33"/>
      <c r="I53" s="34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5.75" customHeight="1" x14ac:dyDescent="0.2">
      <c r="A54" s="33"/>
      <c r="B54" s="33"/>
      <c r="C54" s="33"/>
      <c r="D54" s="33"/>
      <c r="E54" s="33"/>
      <c r="F54" s="33"/>
      <c r="G54" s="33"/>
      <c r="H54" s="33"/>
      <c r="I54" s="34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5.75" customHeight="1" x14ac:dyDescent="0.2">
      <c r="A55" s="33"/>
      <c r="B55" s="33"/>
      <c r="C55" s="33"/>
      <c r="D55" s="33"/>
      <c r="E55" s="33"/>
      <c r="F55" s="33"/>
      <c r="G55" s="33"/>
      <c r="H55" s="33"/>
      <c r="I55" s="34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5.75" customHeight="1" x14ac:dyDescent="0.2">
      <c r="A56" s="33"/>
      <c r="B56" s="33"/>
      <c r="C56" s="33"/>
      <c r="D56" s="33"/>
      <c r="E56" s="33"/>
      <c r="F56" s="33"/>
      <c r="G56" s="33"/>
      <c r="H56" s="33"/>
      <c r="I56" s="34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5.75" customHeight="1" x14ac:dyDescent="0.2">
      <c r="A57" s="33"/>
      <c r="B57" s="33"/>
      <c r="C57" s="33"/>
      <c r="D57" s="33"/>
      <c r="E57" s="33"/>
      <c r="F57" s="33"/>
      <c r="G57" s="33"/>
      <c r="H57" s="33"/>
      <c r="I57" s="34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.75" customHeight="1" x14ac:dyDescent="0.2">
      <c r="A58" s="33"/>
      <c r="B58" s="33"/>
      <c r="C58" s="33"/>
      <c r="D58" s="33"/>
      <c r="E58" s="33"/>
      <c r="F58" s="33"/>
      <c r="G58" s="33"/>
      <c r="H58" s="33"/>
      <c r="I58" s="34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.75" customHeight="1" x14ac:dyDescent="0.2">
      <c r="A59" s="33"/>
      <c r="B59" s="33"/>
      <c r="C59" s="33"/>
      <c r="D59" s="71"/>
      <c r="E59" s="71"/>
      <c r="F59" s="71"/>
      <c r="G59" s="33"/>
      <c r="H59" s="33"/>
      <c r="I59" s="34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.75" customHeight="1" x14ac:dyDescent="0.2">
      <c r="A60" s="33"/>
      <c r="B60" s="33"/>
      <c r="C60" s="33"/>
      <c r="D60" s="72"/>
      <c r="E60" s="72"/>
      <c r="F60" s="72"/>
      <c r="G60" s="33"/>
      <c r="H60" s="33"/>
      <c r="I60" s="34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.75" customHeight="1" x14ac:dyDescent="0.2">
      <c r="A61" s="33"/>
      <c r="B61" s="33"/>
      <c r="C61" s="33"/>
      <c r="D61" s="33"/>
      <c r="E61" s="33"/>
      <c r="F61" s="33"/>
      <c r="G61" s="33"/>
      <c r="H61" s="33"/>
      <c r="I61" s="34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.75" customHeight="1" x14ac:dyDescent="0.2">
      <c r="A62" s="33"/>
      <c r="B62" s="33"/>
      <c r="C62" s="33"/>
      <c r="D62" s="33"/>
      <c r="E62" s="33"/>
      <c r="F62" s="33"/>
      <c r="G62" s="33"/>
      <c r="H62" s="33"/>
      <c r="I62" s="34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5.75" customHeight="1" x14ac:dyDescent="0.2">
      <c r="A63" s="33"/>
      <c r="B63" s="33"/>
      <c r="C63" s="33"/>
      <c r="D63" s="33"/>
      <c r="E63" s="33"/>
      <c r="F63" s="33"/>
      <c r="G63" s="33"/>
      <c r="H63" s="33"/>
      <c r="I63" s="34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5.75" customHeight="1" x14ac:dyDescent="0.2">
      <c r="A64" s="33"/>
      <c r="B64" s="33"/>
      <c r="C64" s="33"/>
      <c r="D64" s="33"/>
      <c r="E64" s="33"/>
      <c r="F64" s="33"/>
      <c r="G64" s="33"/>
      <c r="H64" s="33"/>
      <c r="I64" s="34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5.75" customHeight="1" x14ac:dyDescent="0.2">
      <c r="A65" s="33"/>
      <c r="B65" s="33"/>
      <c r="C65" s="33"/>
      <c r="D65" s="33"/>
      <c r="E65" s="33"/>
      <c r="F65" s="33"/>
      <c r="G65" s="33"/>
      <c r="H65" s="33"/>
      <c r="I65" s="34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5.75" customHeight="1" x14ac:dyDescent="0.2">
      <c r="A66" s="33"/>
      <c r="B66" s="33"/>
      <c r="C66" s="33"/>
      <c r="D66" s="33"/>
      <c r="E66" s="33"/>
      <c r="F66" s="33"/>
      <c r="G66" s="33"/>
      <c r="H66" s="33"/>
      <c r="I66" s="34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5.75" customHeight="1" x14ac:dyDescent="0.2">
      <c r="A67" s="33"/>
      <c r="B67" s="33"/>
      <c r="C67" s="33"/>
      <c r="D67" s="33"/>
      <c r="E67" s="33"/>
      <c r="F67" s="33"/>
      <c r="G67" s="33"/>
      <c r="H67" s="33"/>
      <c r="I67" s="34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5.75" customHeight="1" x14ac:dyDescent="0.2">
      <c r="A68" s="33"/>
      <c r="B68" s="33"/>
      <c r="C68" s="33"/>
      <c r="D68" s="33"/>
      <c r="E68" s="33"/>
      <c r="F68" s="33"/>
      <c r="G68" s="33"/>
      <c r="H68" s="33"/>
      <c r="I68" s="34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.75" customHeight="1" x14ac:dyDescent="0.2">
      <c r="A69" s="33"/>
      <c r="B69" s="33"/>
      <c r="C69" s="33"/>
      <c r="D69" s="33"/>
      <c r="E69" s="33"/>
      <c r="F69" s="33"/>
      <c r="G69" s="33"/>
      <c r="H69" s="33"/>
      <c r="I69" s="34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5.75" customHeight="1" x14ac:dyDescent="0.2">
      <c r="A70" s="33"/>
      <c r="B70" s="33"/>
      <c r="C70" s="33"/>
      <c r="D70" s="33"/>
      <c r="E70" s="33"/>
      <c r="F70" s="33"/>
      <c r="G70" s="33"/>
      <c r="H70" s="33"/>
      <c r="I70" s="34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5.75" customHeight="1" x14ac:dyDescent="0.2">
      <c r="A71" s="33"/>
      <c r="B71" s="33"/>
      <c r="C71" s="33"/>
      <c r="D71" s="33"/>
      <c r="E71" s="33"/>
      <c r="F71" s="33"/>
      <c r="G71" s="33"/>
      <c r="H71" s="33"/>
      <c r="I71" s="34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5.75" customHeight="1" x14ac:dyDescent="0.2">
      <c r="A72" s="33"/>
      <c r="B72" s="33"/>
      <c r="C72" s="33"/>
      <c r="D72" s="33"/>
      <c r="E72" s="33"/>
      <c r="F72" s="33"/>
      <c r="G72" s="33"/>
      <c r="H72" s="33"/>
      <c r="I72" s="34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 customHeight="1" x14ac:dyDescent="0.2">
      <c r="A73" s="33"/>
      <c r="B73" s="33"/>
      <c r="C73" s="33"/>
      <c r="D73" s="33"/>
      <c r="E73" s="33"/>
      <c r="F73" s="33"/>
      <c r="G73" s="33"/>
      <c r="H73" s="33"/>
      <c r="I73" s="34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5.75" customHeight="1" x14ac:dyDescent="0.2">
      <c r="A74" s="33"/>
      <c r="B74" s="33"/>
      <c r="C74" s="33"/>
      <c r="D74" s="33"/>
      <c r="E74" s="33"/>
      <c r="F74" s="33"/>
      <c r="G74" s="33"/>
      <c r="H74" s="33"/>
      <c r="I74" s="34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5.75" customHeight="1" x14ac:dyDescent="0.2">
      <c r="A75" s="33"/>
      <c r="B75" s="33"/>
      <c r="C75" s="33"/>
      <c r="D75" s="33"/>
      <c r="E75" s="33"/>
      <c r="F75" s="33"/>
      <c r="G75" s="33"/>
      <c r="H75" s="33"/>
      <c r="I75" s="34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5.75" customHeight="1" x14ac:dyDescent="0.2">
      <c r="A76" s="33"/>
      <c r="B76" s="33"/>
      <c r="C76" s="33"/>
      <c r="D76" s="33"/>
      <c r="E76" s="33"/>
      <c r="F76" s="33"/>
      <c r="G76" s="33"/>
      <c r="H76" s="33"/>
      <c r="I76" s="34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5.75" customHeight="1" x14ac:dyDescent="0.2">
      <c r="A77" s="33"/>
      <c r="B77" s="33"/>
      <c r="C77" s="33"/>
      <c r="D77" s="33"/>
      <c r="E77" s="33"/>
      <c r="F77" s="33"/>
      <c r="G77" s="33"/>
      <c r="H77" s="33"/>
      <c r="I77" s="34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5.75" customHeight="1" x14ac:dyDescent="0.2">
      <c r="A78" s="33"/>
      <c r="B78" s="33"/>
      <c r="C78" s="33"/>
      <c r="D78" s="33"/>
      <c r="E78" s="33"/>
      <c r="F78" s="33"/>
      <c r="G78" s="33"/>
      <c r="H78" s="33"/>
      <c r="I78" s="34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5.75" customHeight="1" x14ac:dyDescent="0.2">
      <c r="A79" s="33"/>
      <c r="B79" s="33"/>
      <c r="C79" s="33"/>
      <c r="D79" s="33"/>
      <c r="E79" s="33"/>
      <c r="F79" s="33"/>
      <c r="G79" s="33"/>
      <c r="H79" s="33"/>
      <c r="I79" s="34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5.75" customHeight="1" x14ac:dyDescent="0.2">
      <c r="A80" s="33"/>
      <c r="B80" s="33"/>
      <c r="C80" s="33"/>
      <c r="D80" s="33"/>
      <c r="E80" s="33"/>
      <c r="F80" s="33"/>
      <c r="G80" s="33"/>
      <c r="H80" s="33"/>
      <c r="I80" s="34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5.75" customHeight="1" x14ac:dyDescent="0.2">
      <c r="A81" s="33"/>
      <c r="B81" s="33"/>
      <c r="C81" s="33"/>
      <c r="D81" s="33"/>
      <c r="E81" s="33"/>
      <c r="F81" s="33"/>
      <c r="G81" s="33"/>
      <c r="H81" s="33"/>
      <c r="I81" s="34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5.75" customHeight="1" x14ac:dyDescent="0.2">
      <c r="A82" s="33"/>
      <c r="B82" s="33"/>
      <c r="C82" s="33"/>
      <c r="D82" s="33"/>
      <c r="E82" s="33"/>
      <c r="F82" s="33"/>
      <c r="G82" s="33"/>
      <c r="H82" s="33"/>
      <c r="I82" s="34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5.75" customHeight="1" x14ac:dyDescent="0.2">
      <c r="A83" s="33"/>
      <c r="B83" s="33"/>
      <c r="C83" s="33"/>
      <c r="D83" s="33"/>
      <c r="E83" s="33"/>
      <c r="F83" s="33"/>
      <c r="G83" s="33"/>
      <c r="H83" s="33"/>
      <c r="I83" s="34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5.75" customHeight="1" x14ac:dyDescent="0.2">
      <c r="A84" s="33"/>
      <c r="B84" s="33"/>
      <c r="C84" s="33"/>
      <c r="D84" s="33"/>
      <c r="E84" s="33"/>
      <c r="F84" s="33"/>
      <c r="G84" s="33"/>
      <c r="H84" s="33"/>
      <c r="I84" s="34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5.75" customHeight="1" x14ac:dyDescent="0.2">
      <c r="A85" s="33"/>
      <c r="B85" s="33"/>
      <c r="C85" s="33"/>
      <c r="D85" s="33"/>
      <c r="E85" s="33"/>
      <c r="F85" s="33"/>
      <c r="G85" s="33"/>
      <c r="H85" s="33"/>
      <c r="I85" s="34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.75" customHeight="1" x14ac:dyDescent="0.2">
      <c r="A86" s="33"/>
      <c r="B86" s="33"/>
      <c r="C86" s="33"/>
      <c r="D86" s="33"/>
      <c r="E86" s="33"/>
      <c r="F86" s="33"/>
      <c r="G86" s="33"/>
      <c r="H86" s="33"/>
      <c r="I86" s="34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.75" customHeight="1" x14ac:dyDescent="0.2">
      <c r="A87" s="33"/>
      <c r="B87" s="33"/>
      <c r="C87" s="33"/>
      <c r="D87" s="33"/>
      <c r="E87" s="33"/>
      <c r="F87" s="33"/>
      <c r="G87" s="33"/>
      <c r="H87" s="33"/>
      <c r="I87" s="34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.75" customHeight="1" x14ac:dyDescent="0.2">
      <c r="A88" s="33"/>
      <c r="B88" s="33"/>
      <c r="C88" s="33"/>
      <c r="D88" s="33"/>
      <c r="E88" s="33"/>
      <c r="F88" s="33"/>
      <c r="G88" s="33"/>
      <c r="H88" s="33"/>
      <c r="I88" s="34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.75" customHeight="1" x14ac:dyDescent="0.2">
      <c r="A89" s="33"/>
      <c r="B89" s="33"/>
      <c r="C89" s="33"/>
      <c r="D89" s="33"/>
      <c r="E89" s="33"/>
      <c r="F89" s="33"/>
      <c r="G89" s="33"/>
      <c r="H89" s="33"/>
      <c r="I89" s="34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5.75" customHeight="1" x14ac:dyDescent="0.2">
      <c r="A90" s="33"/>
      <c r="B90" s="33"/>
      <c r="C90" s="33"/>
      <c r="D90" s="33"/>
      <c r="E90" s="33"/>
      <c r="F90" s="33"/>
      <c r="G90" s="33"/>
      <c r="H90" s="33"/>
      <c r="I90" s="34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5.75" customHeight="1" x14ac:dyDescent="0.2">
      <c r="A91" s="33"/>
      <c r="B91" s="33"/>
      <c r="C91" s="33"/>
      <c r="D91" s="33"/>
      <c r="E91" s="33"/>
      <c r="F91" s="33"/>
      <c r="G91" s="33"/>
      <c r="H91" s="33"/>
      <c r="I91" s="34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5.75" customHeight="1" x14ac:dyDescent="0.2">
      <c r="A92" s="33"/>
      <c r="B92" s="33"/>
      <c r="C92" s="33"/>
      <c r="D92" s="33"/>
      <c r="E92" s="33"/>
      <c r="F92" s="33"/>
      <c r="G92" s="33"/>
      <c r="H92" s="33"/>
      <c r="I92" s="34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5.75" customHeight="1" x14ac:dyDescent="0.2">
      <c r="A93" s="33"/>
      <c r="B93" s="33"/>
      <c r="C93" s="33"/>
      <c r="D93" s="33"/>
      <c r="E93" s="33"/>
      <c r="F93" s="33"/>
      <c r="G93" s="33"/>
      <c r="H93" s="33"/>
      <c r="I93" s="34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.75" customHeight="1" x14ac:dyDescent="0.2">
      <c r="A94" s="33"/>
      <c r="B94" s="33"/>
      <c r="C94" s="33"/>
      <c r="D94" s="33"/>
      <c r="E94" s="33"/>
      <c r="F94" s="33"/>
      <c r="G94" s="33"/>
      <c r="H94" s="33"/>
      <c r="I94" s="34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.75" customHeight="1" x14ac:dyDescent="0.2">
      <c r="A95" s="33"/>
      <c r="B95" s="33"/>
      <c r="C95" s="33"/>
      <c r="D95" s="33"/>
      <c r="E95" s="33"/>
      <c r="F95" s="33"/>
      <c r="G95" s="33"/>
      <c r="H95" s="33"/>
      <c r="I95" s="34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 customHeight="1" x14ac:dyDescent="0.2">
      <c r="A96" s="33"/>
      <c r="B96" s="33"/>
      <c r="C96" s="33"/>
      <c r="D96" s="33"/>
      <c r="E96" s="33"/>
      <c r="F96" s="33"/>
      <c r="G96" s="33"/>
      <c r="H96" s="33"/>
      <c r="I96" s="34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 customHeight="1" x14ac:dyDescent="0.2">
      <c r="A97" s="33"/>
      <c r="B97" s="33"/>
      <c r="C97" s="33"/>
      <c r="D97" s="33"/>
      <c r="E97" s="33"/>
      <c r="F97" s="33"/>
      <c r="G97" s="33"/>
      <c r="H97" s="33"/>
      <c r="I97" s="34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 customHeight="1" x14ac:dyDescent="0.2">
      <c r="A98" s="33"/>
      <c r="B98" s="33"/>
      <c r="C98" s="33"/>
      <c r="D98" s="33"/>
      <c r="E98" s="33"/>
      <c r="F98" s="33"/>
      <c r="G98" s="33"/>
      <c r="H98" s="33"/>
      <c r="I98" s="34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.75" customHeight="1" x14ac:dyDescent="0.2">
      <c r="A99" s="33"/>
      <c r="B99" s="33"/>
      <c r="C99" s="33"/>
      <c r="D99" s="33"/>
      <c r="E99" s="33"/>
      <c r="F99" s="33"/>
      <c r="G99" s="33"/>
      <c r="H99" s="33"/>
      <c r="I99" s="34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 x14ac:dyDescent="0.2">
      <c r="A100" s="33"/>
      <c r="B100" s="33"/>
      <c r="C100" s="33"/>
      <c r="D100" s="33"/>
      <c r="E100" s="33"/>
      <c r="F100" s="33"/>
      <c r="G100" s="33"/>
      <c r="H100" s="33"/>
      <c r="I100" s="34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4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 x14ac:dyDescent="0.2">
      <c r="A102" s="33"/>
      <c r="B102" s="33"/>
      <c r="C102" s="33"/>
      <c r="D102" s="33"/>
      <c r="E102" s="33"/>
      <c r="F102" s="33"/>
      <c r="G102" s="33"/>
      <c r="H102" s="33"/>
      <c r="I102" s="34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 x14ac:dyDescent="0.2">
      <c r="A103" s="33"/>
      <c r="B103" s="33"/>
      <c r="C103" s="33"/>
      <c r="D103" s="33"/>
      <c r="E103" s="33"/>
      <c r="F103" s="33"/>
      <c r="G103" s="33"/>
      <c r="H103" s="33"/>
      <c r="I103" s="34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 x14ac:dyDescent="0.2">
      <c r="A104" s="33"/>
      <c r="B104" s="33"/>
      <c r="C104" s="33"/>
      <c r="D104" s="33"/>
      <c r="E104" s="33"/>
      <c r="F104" s="33"/>
      <c r="G104" s="33"/>
      <c r="H104" s="33"/>
      <c r="I104" s="34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 x14ac:dyDescent="0.2">
      <c r="A105" s="33"/>
      <c r="B105" s="33"/>
      <c r="C105" s="33"/>
      <c r="D105" s="33"/>
      <c r="E105" s="33"/>
      <c r="F105" s="33"/>
      <c r="G105" s="33"/>
      <c r="H105" s="33"/>
      <c r="I105" s="34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 x14ac:dyDescent="0.2">
      <c r="A106" s="33"/>
      <c r="B106" s="33"/>
      <c r="C106" s="33"/>
      <c r="D106" s="33"/>
      <c r="E106" s="33"/>
      <c r="F106" s="33"/>
      <c r="G106" s="33"/>
      <c r="H106" s="33"/>
      <c r="I106" s="34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 x14ac:dyDescent="0.2">
      <c r="A107" s="33"/>
      <c r="B107" s="33"/>
      <c r="C107" s="33"/>
      <c r="D107" s="33"/>
      <c r="E107" s="33"/>
      <c r="F107" s="33"/>
      <c r="G107" s="33"/>
      <c r="H107" s="33"/>
      <c r="I107" s="34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 x14ac:dyDescent="0.2">
      <c r="A108" s="33"/>
      <c r="B108" s="33"/>
      <c r="C108" s="33"/>
      <c r="D108" s="33"/>
      <c r="E108" s="33"/>
      <c r="F108" s="33"/>
      <c r="G108" s="33"/>
      <c r="H108" s="33"/>
      <c r="I108" s="34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 x14ac:dyDescent="0.2">
      <c r="A109" s="33"/>
      <c r="B109" s="33"/>
      <c r="C109" s="33"/>
      <c r="D109" s="33"/>
      <c r="E109" s="33"/>
      <c r="F109" s="33"/>
      <c r="G109" s="33"/>
      <c r="H109" s="33"/>
      <c r="I109" s="34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 x14ac:dyDescent="0.2">
      <c r="A110" s="33"/>
      <c r="B110" s="33"/>
      <c r="C110" s="33"/>
      <c r="D110" s="33"/>
      <c r="E110" s="33"/>
      <c r="F110" s="33"/>
      <c r="G110" s="33"/>
      <c r="H110" s="33"/>
      <c r="I110" s="34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 x14ac:dyDescent="0.2">
      <c r="A111" s="33"/>
      <c r="B111" s="33"/>
      <c r="C111" s="33"/>
      <c r="D111" s="33"/>
      <c r="E111" s="33"/>
      <c r="F111" s="33"/>
      <c r="G111" s="33"/>
      <c r="H111" s="33"/>
      <c r="I111" s="34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 x14ac:dyDescent="0.2">
      <c r="A112" s="33"/>
      <c r="B112" s="33"/>
      <c r="C112" s="33"/>
      <c r="D112" s="33"/>
      <c r="E112" s="33"/>
      <c r="F112" s="33"/>
      <c r="G112" s="33"/>
      <c r="H112" s="33"/>
      <c r="I112" s="34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4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4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 x14ac:dyDescent="0.2">
      <c r="A115" s="33"/>
      <c r="B115" s="33"/>
      <c r="C115" s="33"/>
      <c r="D115" s="33"/>
      <c r="E115" s="33"/>
      <c r="F115" s="33"/>
      <c r="G115" s="33"/>
      <c r="H115" s="33"/>
      <c r="I115" s="34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 x14ac:dyDescent="0.2">
      <c r="A116" s="33"/>
      <c r="B116" s="33"/>
      <c r="C116" s="33"/>
      <c r="D116" s="33"/>
      <c r="E116" s="33"/>
      <c r="F116" s="33"/>
      <c r="G116" s="33"/>
      <c r="H116" s="33"/>
      <c r="I116" s="34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4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4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 x14ac:dyDescent="0.2">
      <c r="A119" s="33"/>
      <c r="B119" s="33"/>
      <c r="C119" s="33"/>
      <c r="D119" s="33"/>
      <c r="E119" s="33"/>
      <c r="F119" s="33"/>
      <c r="G119" s="33"/>
      <c r="H119" s="33"/>
      <c r="I119" s="34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 x14ac:dyDescent="0.2">
      <c r="A120" s="33"/>
      <c r="B120" s="33"/>
      <c r="C120" s="33"/>
      <c r="D120" s="33"/>
      <c r="E120" s="33"/>
      <c r="F120" s="33"/>
      <c r="G120" s="33"/>
      <c r="H120" s="33"/>
      <c r="I120" s="34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 x14ac:dyDescent="0.2">
      <c r="A121" s="33"/>
      <c r="B121" s="33"/>
      <c r="C121" s="33"/>
      <c r="D121" s="33"/>
      <c r="E121" s="33"/>
      <c r="F121" s="33"/>
      <c r="G121" s="33"/>
      <c r="H121" s="33"/>
      <c r="I121" s="34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 x14ac:dyDescent="0.2">
      <c r="A122" s="33"/>
      <c r="B122" s="33"/>
      <c r="C122" s="33"/>
      <c r="D122" s="33"/>
      <c r="E122" s="33"/>
      <c r="F122" s="33"/>
      <c r="G122" s="33"/>
      <c r="H122" s="33"/>
      <c r="I122" s="34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 x14ac:dyDescent="0.2">
      <c r="A123" s="33"/>
      <c r="B123" s="33"/>
      <c r="C123" s="33"/>
      <c r="D123" s="33"/>
      <c r="E123" s="33"/>
      <c r="F123" s="33"/>
      <c r="G123" s="33"/>
      <c r="H123" s="33"/>
      <c r="I123" s="34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 x14ac:dyDescent="0.2">
      <c r="A124" s="33"/>
      <c r="B124" s="33"/>
      <c r="C124" s="33"/>
      <c r="D124" s="33"/>
      <c r="E124" s="33"/>
      <c r="F124" s="33"/>
      <c r="G124" s="33"/>
      <c r="H124" s="33"/>
      <c r="I124" s="34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 x14ac:dyDescent="0.2">
      <c r="A125" s="33"/>
      <c r="B125" s="33"/>
      <c r="C125" s="33"/>
      <c r="D125" s="33"/>
      <c r="E125" s="33"/>
      <c r="F125" s="33"/>
      <c r="G125" s="33"/>
      <c r="H125" s="33"/>
      <c r="I125" s="34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 x14ac:dyDescent="0.2">
      <c r="A126" s="33"/>
      <c r="B126" s="33"/>
      <c r="C126" s="33"/>
      <c r="D126" s="33"/>
      <c r="E126" s="33"/>
      <c r="F126" s="33"/>
      <c r="G126" s="33"/>
      <c r="H126" s="33"/>
      <c r="I126" s="34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 x14ac:dyDescent="0.2">
      <c r="A127" s="33"/>
      <c r="B127" s="33"/>
      <c r="C127" s="33"/>
      <c r="D127" s="33"/>
      <c r="E127" s="33"/>
      <c r="F127" s="33"/>
      <c r="G127" s="33"/>
      <c r="H127" s="33"/>
      <c r="I127" s="34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 x14ac:dyDescent="0.2">
      <c r="A128" s="33"/>
      <c r="B128" s="33"/>
      <c r="C128" s="33"/>
      <c r="D128" s="33"/>
      <c r="E128" s="33"/>
      <c r="F128" s="33"/>
      <c r="G128" s="33"/>
      <c r="H128" s="33"/>
      <c r="I128" s="34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 x14ac:dyDescent="0.2">
      <c r="A129" s="33"/>
      <c r="B129" s="33"/>
      <c r="C129" s="33"/>
      <c r="D129" s="33"/>
      <c r="E129" s="33"/>
      <c r="F129" s="33"/>
      <c r="G129" s="33"/>
      <c r="H129" s="33"/>
      <c r="I129" s="34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 x14ac:dyDescent="0.2">
      <c r="A130" s="33"/>
      <c r="B130" s="33"/>
      <c r="C130" s="33"/>
      <c r="D130" s="33"/>
      <c r="E130" s="33"/>
      <c r="F130" s="33"/>
      <c r="G130" s="33"/>
      <c r="H130" s="33"/>
      <c r="I130" s="34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 x14ac:dyDescent="0.2">
      <c r="A131" s="33"/>
      <c r="B131" s="33"/>
      <c r="C131" s="33"/>
      <c r="D131" s="33"/>
      <c r="E131" s="33"/>
      <c r="F131" s="33"/>
      <c r="G131" s="33"/>
      <c r="H131" s="33"/>
      <c r="I131" s="34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 x14ac:dyDescent="0.2">
      <c r="A132" s="33"/>
      <c r="B132" s="33"/>
      <c r="C132" s="33"/>
      <c r="D132" s="33"/>
      <c r="E132" s="33"/>
      <c r="F132" s="33"/>
      <c r="G132" s="33"/>
      <c r="H132" s="33"/>
      <c r="I132" s="34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 x14ac:dyDescent="0.2">
      <c r="A133" s="33"/>
      <c r="B133" s="33"/>
      <c r="C133" s="33"/>
      <c r="D133" s="33"/>
      <c r="E133" s="33"/>
      <c r="F133" s="33"/>
      <c r="G133" s="33"/>
      <c r="H133" s="33"/>
      <c r="I133" s="34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 x14ac:dyDescent="0.2">
      <c r="A134" s="33"/>
      <c r="B134" s="33"/>
      <c r="C134" s="33"/>
      <c r="D134" s="33"/>
      <c r="E134" s="33"/>
      <c r="F134" s="33"/>
      <c r="G134" s="33"/>
      <c r="H134" s="33"/>
      <c r="I134" s="34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 x14ac:dyDescent="0.2">
      <c r="A135" s="33"/>
      <c r="B135" s="33"/>
      <c r="C135" s="33"/>
      <c r="D135" s="33"/>
      <c r="E135" s="33"/>
      <c r="F135" s="33"/>
      <c r="G135" s="33"/>
      <c r="H135" s="33"/>
      <c r="I135" s="34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 x14ac:dyDescent="0.2">
      <c r="A136" s="33"/>
      <c r="B136" s="33"/>
      <c r="C136" s="33"/>
      <c r="D136" s="33"/>
      <c r="E136" s="33"/>
      <c r="F136" s="33"/>
      <c r="G136" s="33"/>
      <c r="H136" s="33"/>
      <c r="I136" s="34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 x14ac:dyDescent="0.2">
      <c r="A137" s="33"/>
      <c r="B137" s="33"/>
      <c r="C137" s="33"/>
      <c r="D137" s="33"/>
      <c r="E137" s="33"/>
      <c r="F137" s="33"/>
      <c r="G137" s="33"/>
      <c r="H137" s="33"/>
      <c r="I137" s="34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 x14ac:dyDescent="0.2">
      <c r="A138" s="33"/>
      <c r="B138" s="33"/>
      <c r="C138" s="33"/>
      <c r="D138" s="33"/>
      <c r="E138" s="33"/>
      <c r="F138" s="33"/>
      <c r="G138" s="33"/>
      <c r="H138" s="33"/>
      <c r="I138" s="34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 x14ac:dyDescent="0.2">
      <c r="A139" s="33"/>
      <c r="B139" s="33"/>
      <c r="C139" s="33"/>
      <c r="D139" s="33"/>
      <c r="E139" s="33"/>
      <c r="F139" s="33"/>
      <c r="G139" s="33"/>
      <c r="H139" s="33"/>
      <c r="I139" s="34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 x14ac:dyDescent="0.2">
      <c r="A140" s="33"/>
      <c r="B140" s="33"/>
      <c r="C140" s="33"/>
      <c r="D140" s="33"/>
      <c r="E140" s="33"/>
      <c r="F140" s="33"/>
      <c r="G140" s="33"/>
      <c r="H140" s="33"/>
      <c r="I140" s="34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 x14ac:dyDescent="0.2">
      <c r="A141" s="33"/>
      <c r="B141" s="33"/>
      <c r="C141" s="33"/>
      <c r="D141" s="33"/>
      <c r="E141" s="33"/>
      <c r="F141" s="33"/>
      <c r="G141" s="33"/>
      <c r="H141" s="33"/>
      <c r="I141" s="34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 x14ac:dyDescent="0.2">
      <c r="A142" s="33"/>
      <c r="B142" s="33"/>
      <c r="C142" s="33"/>
      <c r="D142" s="33"/>
      <c r="E142" s="33"/>
      <c r="F142" s="33"/>
      <c r="G142" s="33"/>
      <c r="H142" s="33"/>
      <c r="I142" s="34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 x14ac:dyDescent="0.2">
      <c r="A143" s="33"/>
      <c r="B143" s="33"/>
      <c r="C143" s="33"/>
      <c r="D143" s="33"/>
      <c r="E143" s="33"/>
      <c r="F143" s="33"/>
      <c r="G143" s="33"/>
      <c r="H143" s="33"/>
      <c r="I143" s="34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 x14ac:dyDescent="0.2">
      <c r="A144" s="33"/>
      <c r="B144" s="33"/>
      <c r="C144" s="33"/>
      <c r="D144" s="33"/>
      <c r="E144" s="33"/>
      <c r="F144" s="33"/>
      <c r="G144" s="33"/>
      <c r="H144" s="33"/>
      <c r="I144" s="34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 x14ac:dyDescent="0.2">
      <c r="A145" s="33"/>
      <c r="B145" s="33"/>
      <c r="C145" s="33"/>
      <c r="D145" s="33"/>
      <c r="E145" s="33"/>
      <c r="F145" s="33"/>
      <c r="G145" s="33"/>
      <c r="H145" s="33"/>
      <c r="I145" s="34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 x14ac:dyDescent="0.2">
      <c r="A146" s="33"/>
      <c r="B146" s="33"/>
      <c r="C146" s="33"/>
      <c r="D146" s="33"/>
      <c r="E146" s="33"/>
      <c r="F146" s="33"/>
      <c r="G146" s="33"/>
      <c r="H146" s="33"/>
      <c r="I146" s="34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 x14ac:dyDescent="0.2">
      <c r="A147" s="33"/>
      <c r="B147" s="33"/>
      <c r="C147" s="33"/>
      <c r="D147" s="33"/>
      <c r="E147" s="33"/>
      <c r="F147" s="33"/>
      <c r="G147" s="33"/>
      <c r="H147" s="33"/>
      <c r="I147" s="34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 x14ac:dyDescent="0.2">
      <c r="A148" s="33"/>
      <c r="B148" s="33"/>
      <c r="C148" s="33"/>
      <c r="D148" s="33"/>
      <c r="E148" s="33"/>
      <c r="F148" s="33"/>
      <c r="G148" s="33"/>
      <c r="H148" s="33"/>
      <c r="I148" s="34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 x14ac:dyDescent="0.2">
      <c r="A149" s="33"/>
      <c r="B149" s="33"/>
      <c r="C149" s="33"/>
      <c r="D149" s="33"/>
      <c r="E149" s="33"/>
      <c r="F149" s="33"/>
      <c r="G149" s="33"/>
      <c r="H149" s="33"/>
      <c r="I149" s="34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 x14ac:dyDescent="0.2">
      <c r="A150" s="33"/>
      <c r="B150" s="33"/>
      <c r="C150" s="33"/>
      <c r="D150" s="33"/>
      <c r="E150" s="33"/>
      <c r="F150" s="33"/>
      <c r="G150" s="33"/>
      <c r="H150" s="33"/>
      <c r="I150" s="34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 x14ac:dyDescent="0.2">
      <c r="A151" s="33"/>
      <c r="B151" s="33"/>
      <c r="C151" s="33"/>
      <c r="D151" s="33"/>
      <c r="E151" s="33"/>
      <c r="F151" s="33"/>
      <c r="G151" s="33"/>
      <c r="H151" s="33"/>
      <c r="I151" s="34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 x14ac:dyDescent="0.2">
      <c r="A152" s="33"/>
      <c r="B152" s="33"/>
      <c r="C152" s="33"/>
      <c r="D152" s="33"/>
      <c r="E152" s="33"/>
      <c r="F152" s="33"/>
      <c r="G152" s="33"/>
      <c r="H152" s="33"/>
      <c r="I152" s="34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 x14ac:dyDescent="0.2">
      <c r="A153" s="33"/>
      <c r="B153" s="33"/>
      <c r="C153" s="33"/>
      <c r="D153" s="33"/>
      <c r="E153" s="33"/>
      <c r="F153" s="33"/>
      <c r="G153" s="33"/>
      <c r="H153" s="33"/>
      <c r="I153" s="34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 x14ac:dyDescent="0.2">
      <c r="A154" s="33"/>
      <c r="B154" s="33"/>
      <c r="C154" s="33"/>
      <c r="D154" s="33"/>
      <c r="E154" s="33"/>
      <c r="F154" s="33"/>
      <c r="G154" s="33"/>
      <c r="H154" s="33"/>
      <c r="I154" s="34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 x14ac:dyDescent="0.2">
      <c r="A155" s="33"/>
      <c r="B155" s="33"/>
      <c r="C155" s="33"/>
      <c r="D155" s="33"/>
      <c r="E155" s="33"/>
      <c r="F155" s="33"/>
      <c r="G155" s="33"/>
      <c r="H155" s="33"/>
      <c r="I155" s="34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 x14ac:dyDescent="0.2">
      <c r="A156" s="33"/>
      <c r="B156" s="33"/>
      <c r="C156" s="33"/>
      <c r="D156" s="33"/>
      <c r="E156" s="33"/>
      <c r="F156" s="33"/>
      <c r="G156" s="33"/>
      <c r="H156" s="33"/>
      <c r="I156" s="34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 x14ac:dyDescent="0.2">
      <c r="A157" s="33"/>
      <c r="B157" s="33"/>
      <c r="C157" s="33"/>
      <c r="D157" s="33"/>
      <c r="E157" s="33"/>
      <c r="F157" s="33"/>
      <c r="G157" s="33"/>
      <c r="H157" s="33"/>
      <c r="I157" s="34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 x14ac:dyDescent="0.2">
      <c r="A158" s="33"/>
      <c r="B158" s="33"/>
      <c r="C158" s="33"/>
      <c r="D158" s="33"/>
      <c r="E158" s="33"/>
      <c r="F158" s="33"/>
      <c r="G158" s="33"/>
      <c r="H158" s="33"/>
      <c r="I158" s="34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 x14ac:dyDescent="0.2">
      <c r="A159" s="33"/>
      <c r="B159" s="33"/>
      <c r="C159" s="33"/>
      <c r="D159" s="33"/>
      <c r="E159" s="33"/>
      <c r="F159" s="33"/>
      <c r="G159" s="33"/>
      <c r="H159" s="33"/>
      <c r="I159" s="34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 x14ac:dyDescent="0.2">
      <c r="A160" s="33"/>
      <c r="B160" s="33"/>
      <c r="C160" s="33"/>
      <c r="D160" s="33"/>
      <c r="E160" s="33"/>
      <c r="F160" s="33"/>
      <c r="G160" s="33"/>
      <c r="H160" s="33"/>
      <c r="I160" s="34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 x14ac:dyDescent="0.2">
      <c r="A161" s="33"/>
      <c r="B161" s="33"/>
      <c r="C161" s="33"/>
      <c r="D161" s="33"/>
      <c r="E161" s="33"/>
      <c r="F161" s="33"/>
      <c r="G161" s="33"/>
      <c r="H161" s="33"/>
      <c r="I161" s="34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 x14ac:dyDescent="0.2">
      <c r="A162" s="33"/>
      <c r="B162" s="33"/>
      <c r="C162" s="33"/>
      <c r="D162" s="33"/>
      <c r="E162" s="33"/>
      <c r="F162" s="33"/>
      <c r="G162" s="33"/>
      <c r="H162" s="33"/>
      <c r="I162" s="34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 x14ac:dyDescent="0.2">
      <c r="A163" s="33"/>
      <c r="B163" s="33"/>
      <c r="C163" s="33"/>
      <c r="D163" s="33"/>
      <c r="E163" s="33"/>
      <c r="F163" s="33"/>
      <c r="G163" s="33"/>
      <c r="H163" s="33"/>
      <c r="I163" s="34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 x14ac:dyDescent="0.2">
      <c r="A164" s="33"/>
      <c r="B164" s="33"/>
      <c r="C164" s="33"/>
      <c r="D164" s="33"/>
      <c r="E164" s="33"/>
      <c r="F164" s="33"/>
      <c r="G164" s="33"/>
      <c r="H164" s="33"/>
      <c r="I164" s="34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 x14ac:dyDescent="0.2">
      <c r="A165" s="33"/>
      <c r="B165" s="33"/>
      <c r="C165" s="33"/>
      <c r="D165" s="33"/>
      <c r="E165" s="33"/>
      <c r="F165" s="33"/>
      <c r="G165" s="33"/>
      <c r="H165" s="33"/>
      <c r="I165" s="34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 x14ac:dyDescent="0.2">
      <c r="A166" s="33"/>
      <c r="B166" s="33"/>
      <c r="C166" s="33"/>
      <c r="D166" s="33"/>
      <c r="E166" s="33"/>
      <c r="F166" s="33"/>
      <c r="G166" s="33"/>
      <c r="H166" s="33"/>
      <c r="I166" s="34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 x14ac:dyDescent="0.2">
      <c r="A167" s="33"/>
      <c r="B167" s="33"/>
      <c r="C167" s="33"/>
      <c r="D167" s="33"/>
      <c r="E167" s="33"/>
      <c r="F167" s="33"/>
      <c r="G167" s="33"/>
      <c r="H167" s="33"/>
      <c r="I167" s="34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 x14ac:dyDescent="0.2">
      <c r="A168" s="33"/>
      <c r="B168" s="33"/>
      <c r="C168" s="33"/>
      <c r="D168" s="33"/>
      <c r="E168" s="33"/>
      <c r="F168" s="33"/>
      <c r="G168" s="33"/>
      <c r="H168" s="33"/>
      <c r="I168" s="34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 x14ac:dyDescent="0.2">
      <c r="A169" s="33"/>
      <c r="B169" s="33"/>
      <c r="C169" s="33"/>
      <c r="D169" s="33"/>
      <c r="E169" s="33"/>
      <c r="F169" s="33"/>
      <c r="G169" s="33"/>
      <c r="H169" s="33"/>
      <c r="I169" s="34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 x14ac:dyDescent="0.2">
      <c r="A170" s="33"/>
      <c r="B170" s="33"/>
      <c r="C170" s="33"/>
      <c r="D170" s="33"/>
      <c r="E170" s="33"/>
      <c r="F170" s="33"/>
      <c r="G170" s="33"/>
      <c r="H170" s="33"/>
      <c r="I170" s="34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 x14ac:dyDescent="0.2">
      <c r="A171" s="33"/>
      <c r="B171" s="33"/>
      <c r="C171" s="33"/>
      <c r="D171" s="33"/>
      <c r="E171" s="33"/>
      <c r="F171" s="33"/>
      <c r="G171" s="33"/>
      <c r="H171" s="33"/>
      <c r="I171" s="34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 x14ac:dyDescent="0.2">
      <c r="A172" s="33"/>
      <c r="B172" s="33"/>
      <c r="C172" s="33"/>
      <c r="D172" s="33"/>
      <c r="E172" s="33"/>
      <c r="F172" s="33"/>
      <c r="G172" s="33"/>
      <c r="H172" s="33"/>
      <c r="I172" s="34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 x14ac:dyDescent="0.2">
      <c r="A173" s="33"/>
      <c r="B173" s="33"/>
      <c r="C173" s="33"/>
      <c r="D173" s="33"/>
      <c r="E173" s="33"/>
      <c r="F173" s="33"/>
      <c r="G173" s="33"/>
      <c r="H173" s="33"/>
      <c r="I173" s="34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 x14ac:dyDescent="0.2">
      <c r="A174" s="33"/>
      <c r="B174" s="33"/>
      <c r="C174" s="33"/>
      <c r="D174" s="33"/>
      <c r="E174" s="33"/>
      <c r="F174" s="33"/>
      <c r="G174" s="33"/>
      <c r="H174" s="33"/>
      <c r="I174" s="34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 x14ac:dyDescent="0.2">
      <c r="A175" s="33"/>
      <c r="B175" s="33"/>
      <c r="C175" s="33"/>
      <c r="D175" s="33"/>
      <c r="E175" s="33"/>
      <c r="F175" s="33"/>
      <c r="G175" s="33"/>
      <c r="H175" s="33"/>
      <c r="I175" s="34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 x14ac:dyDescent="0.2">
      <c r="A176" s="33"/>
      <c r="B176" s="33"/>
      <c r="C176" s="33"/>
      <c r="D176" s="33"/>
      <c r="E176" s="33"/>
      <c r="F176" s="33"/>
      <c r="G176" s="33"/>
      <c r="H176" s="33"/>
      <c r="I176" s="34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 x14ac:dyDescent="0.2">
      <c r="A177" s="33"/>
      <c r="B177" s="33"/>
      <c r="C177" s="33"/>
      <c r="D177" s="33"/>
      <c r="E177" s="33"/>
      <c r="F177" s="33"/>
      <c r="G177" s="33"/>
      <c r="H177" s="33"/>
      <c r="I177" s="34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 x14ac:dyDescent="0.2">
      <c r="A178" s="33"/>
      <c r="B178" s="33"/>
      <c r="C178" s="33"/>
      <c r="D178" s="33"/>
      <c r="E178" s="33"/>
      <c r="F178" s="33"/>
      <c r="G178" s="33"/>
      <c r="H178" s="33"/>
      <c r="I178" s="34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 x14ac:dyDescent="0.2">
      <c r="A179" s="33"/>
      <c r="B179" s="33"/>
      <c r="C179" s="33"/>
      <c r="D179" s="33"/>
      <c r="E179" s="33"/>
      <c r="F179" s="33"/>
      <c r="G179" s="33"/>
      <c r="H179" s="33"/>
      <c r="I179" s="34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 x14ac:dyDescent="0.2">
      <c r="A180" s="33"/>
      <c r="B180" s="33"/>
      <c r="C180" s="33"/>
      <c r="D180" s="33"/>
      <c r="E180" s="33"/>
      <c r="F180" s="33"/>
      <c r="G180" s="33"/>
      <c r="H180" s="33"/>
      <c r="I180" s="34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 x14ac:dyDescent="0.2">
      <c r="A181" s="33"/>
      <c r="B181" s="33"/>
      <c r="C181" s="33"/>
      <c r="D181" s="33"/>
      <c r="E181" s="33"/>
      <c r="F181" s="33"/>
      <c r="G181" s="33"/>
      <c r="H181" s="33"/>
      <c r="I181" s="34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 x14ac:dyDescent="0.2">
      <c r="A182" s="33"/>
      <c r="B182" s="33"/>
      <c r="C182" s="33"/>
      <c r="D182" s="33"/>
      <c r="E182" s="33"/>
      <c r="F182" s="33"/>
      <c r="G182" s="33"/>
      <c r="H182" s="33"/>
      <c r="I182" s="34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 x14ac:dyDescent="0.2">
      <c r="A183" s="33"/>
      <c r="B183" s="33"/>
      <c r="C183" s="33"/>
      <c r="D183" s="33"/>
      <c r="E183" s="33"/>
      <c r="F183" s="33"/>
      <c r="G183" s="33"/>
      <c r="H183" s="33"/>
      <c r="I183" s="34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 x14ac:dyDescent="0.2">
      <c r="A184" s="33"/>
      <c r="B184" s="33"/>
      <c r="C184" s="33"/>
      <c r="D184" s="33"/>
      <c r="E184" s="33"/>
      <c r="F184" s="33"/>
      <c r="G184" s="33"/>
      <c r="H184" s="33"/>
      <c r="I184" s="34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 x14ac:dyDescent="0.2">
      <c r="A185" s="33"/>
      <c r="B185" s="33"/>
      <c r="C185" s="33"/>
      <c r="D185" s="33"/>
      <c r="E185" s="33"/>
      <c r="F185" s="33"/>
      <c r="G185" s="33"/>
      <c r="H185" s="33"/>
      <c r="I185" s="34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 x14ac:dyDescent="0.2">
      <c r="A186" s="33"/>
      <c r="B186" s="33"/>
      <c r="C186" s="33"/>
      <c r="D186" s="33"/>
      <c r="E186" s="33"/>
      <c r="F186" s="33"/>
      <c r="G186" s="33"/>
      <c r="H186" s="33"/>
      <c r="I186" s="34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 x14ac:dyDescent="0.2">
      <c r="A187" s="33"/>
      <c r="B187" s="33"/>
      <c r="C187" s="33"/>
      <c r="D187" s="33"/>
      <c r="E187" s="33"/>
      <c r="F187" s="33"/>
      <c r="G187" s="33"/>
      <c r="H187" s="33"/>
      <c r="I187" s="34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 x14ac:dyDescent="0.2">
      <c r="A188" s="33"/>
      <c r="B188" s="33"/>
      <c r="C188" s="33"/>
      <c r="D188" s="33"/>
      <c r="E188" s="33"/>
      <c r="F188" s="33"/>
      <c r="G188" s="33"/>
      <c r="H188" s="33"/>
      <c r="I188" s="34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 x14ac:dyDescent="0.2">
      <c r="A189" s="33"/>
      <c r="B189" s="33"/>
      <c r="C189" s="33"/>
      <c r="D189" s="33"/>
      <c r="E189" s="33"/>
      <c r="F189" s="33"/>
      <c r="G189" s="33"/>
      <c r="H189" s="33"/>
      <c r="I189" s="34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 x14ac:dyDescent="0.2">
      <c r="A190" s="33"/>
      <c r="B190" s="33"/>
      <c r="C190" s="33"/>
      <c r="D190" s="33"/>
      <c r="E190" s="33"/>
      <c r="F190" s="33"/>
      <c r="G190" s="33"/>
      <c r="H190" s="33"/>
      <c r="I190" s="34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 x14ac:dyDescent="0.2">
      <c r="A191" s="33"/>
      <c r="B191" s="33"/>
      <c r="C191" s="33"/>
      <c r="D191" s="33"/>
      <c r="E191" s="33"/>
      <c r="F191" s="33"/>
      <c r="G191" s="33"/>
      <c r="H191" s="33"/>
      <c r="I191" s="34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 x14ac:dyDescent="0.2">
      <c r="A192" s="33"/>
      <c r="B192" s="33"/>
      <c r="C192" s="33"/>
      <c r="D192" s="33"/>
      <c r="E192" s="33"/>
      <c r="F192" s="33"/>
      <c r="G192" s="33"/>
      <c r="H192" s="33"/>
      <c r="I192" s="34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 x14ac:dyDescent="0.2">
      <c r="A193" s="33"/>
      <c r="B193" s="33"/>
      <c r="C193" s="33"/>
      <c r="D193" s="33"/>
      <c r="E193" s="33"/>
      <c r="F193" s="33"/>
      <c r="G193" s="33"/>
      <c r="H193" s="33"/>
      <c r="I193" s="34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 x14ac:dyDescent="0.2">
      <c r="A194" s="33"/>
      <c r="B194" s="33"/>
      <c r="C194" s="33"/>
      <c r="D194" s="33"/>
      <c r="E194" s="33"/>
      <c r="F194" s="33"/>
      <c r="G194" s="33"/>
      <c r="H194" s="33"/>
      <c r="I194" s="34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 x14ac:dyDescent="0.2">
      <c r="A195" s="33"/>
      <c r="B195" s="33"/>
      <c r="C195" s="33"/>
      <c r="D195" s="33"/>
      <c r="E195" s="33"/>
      <c r="F195" s="33"/>
      <c r="G195" s="33"/>
      <c r="H195" s="33"/>
      <c r="I195" s="34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 x14ac:dyDescent="0.2">
      <c r="A196" s="33"/>
      <c r="B196" s="33"/>
      <c r="C196" s="33"/>
      <c r="D196" s="33"/>
      <c r="E196" s="33"/>
      <c r="F196" s="33"/>
      <c r="G196" s="33"/>
      <c r="H196" s="33"/>
      <c r="I196" s="34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 x14ac:dyDescent="0.2">
      <c r="A197" s="33"/>
      <c r="B197" s="33"/>
      <c r="C197" s="33"/>
      <c r="D197" s="33"/>
      <c r="E197" s="33"/>
      <c r="F197" s="33"/>
      <c r="G197" s="33"/>
      <c r="H197" s="33"/>
      <c r="I197" s="34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 x14ac:dyDescent="0.2">
      <c r="A198" s="33"/>
      <c r="B198" s="33"/>
      <c r="C198" s="33"/>
      <c r="D198" s="33"/>
      <c r="E198" s="33"/>
      <c r="F198" s="33"/>
      <c r="G198" s="33"/>
      <c r="H198" s="33"/>
      <c r="I198" s="34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 x14ac:dyDescent="0.2">
      <c r="A199" s="33"/>
      <c r="B199" s="33"/>
      <c r="C199" s="33"/>
      <c r="D199" s="33"/>
      <c r="E199" s="33"/>
      <c r="F199" s="33"/>
      <c r="G199" s="33"/>
      <c r="H199" s="33"/>
      <c r="I199" s="34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 x14ac:dyDescent="0.2">
      <c r="A200" s="33"/>
      <c r="B200" s="33"/>
      <c r="C200" s="33"/>
      <c r="D200" s="33"/>
      <c r="E200" s="33"/>
      <c r="F200" s="33"/>
      <c r="G200" s="33"/>
      <c r="H200" s="33"/>
      <c r="I200" s="34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 x14ac:dyDescent="0.2">
      <c r="A201" s="33"/>
      <c r="B201" s="33"/>
      <c r="C201" s="33"/>
      <c r="D201" s="33"/>
      <c r="E201" s="33"/>
      <c r="F201" s="33"/>
      <c r="G201" s="33"/>
      <c r="H201" s="33"/>
      <c r="I201" s="34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 x14ac:dyDescent="0.2">
      <c r="A202" s="33"/>
      <c r="B202" s="33"/>
      <c r="C202" s="33"/>
      <c r="D202" s="33"/>
      <c r="E202" s="33"/>
      <c r="F202" s="33"/>
      <c r="G202" s="33"/>
      <c r="H202" s="33"/>
      <c r="I202" s="34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 x14ac:dyDescent="0.2">
      <c r="A203" s="33"/>
      <c r="B203" s="33"/>
      <c r="C203" s="33"/>
      <c r="D203" s="33"/>
      <c r="E203" s="33"/>
      <c r="F203" s="33"/>
      <c r="G203" s="33"/>
      <c r="H203" s="33"/>
      <c r="I203" s="34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 x14ac:dyDescent="0.2">
      <c r="A204" s="33"/>
      <c r="B204" s="33"/>
      <c r="C204" s="33"/>
      <c r="D204" s="33"/>
      <c r="E204" s="33"/>
      <c r="F204" s="33"/>
      <c r="G204" s="33"/>
      <c r="H204" s="33"/>
      <c r="I204" s="34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 x14ac:dyDescent="0.2">
      <c r="A205" s="33"/>
      <c r="B205" s="33"/>
      <c r="C205" s="33"/>
      <c r="D205" s="33"/>
      <c r="E205" s="33"/>
      <c r="F205" s="33"/>
      <c r="G205" s="33"/>
      <c r="H205" s="33"/>
      <c r="I205" s="34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 x14ac:dyDescent="0.2">
      <c r="A206" s="33"/>
      <c r="B206" s="33"/>
      <c r="C206" s="33"/>
      <c r="D206" s="33"/>
      <c r="E206" s="33"/>
      <c r="F206" s="33"/>
      <c r="G206" s="33"/>
      <c r="H206" s="33"/>
      <c r="I206" s="34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 x14ac:dyDescent="0.2">
      <c r="A207" s="33"/>
      <c r="B207" s="33"/>
      <c r="C207" s="33"/>
      <c r="D207" s="33"/>
      <c r="E207" s="33"/>
      <c r="F207" s="33"/>
      <c r="G207" s="33"/>
      <c r="H207" s="33"/>
      <c r="I207" s="34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 x14ac:dyDescent="0.2">
      <c r="A208" s="33"/>
      <c r="B208" s="33"/>
      <c r="C208" s="33"/>
      <c r="D208" s="33"/>
      <c r="E208" s="33"/>
      <c r="F208" s="33"/>
      <c r="G208" s="33"/>
      <c r="H208" s="33"/>
      <c r="I208" s="34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 x14ac:dyDescent="0.2">
      <c r="A209" s="33"/>
      <c r="B209" s="33"/>
      <c r="C209" s="33"/>
      <c r="D209" s="33"/>
      <c r="E209" s="33"/>
      <c r="F209" s="33"/>
      <c r="G209" s="33"/>
      <c r="H209" s="33"/>
      <c r="I209" s="34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 x14ac:dyDescent="0.2">
      <c r="A210" s="33"/>
      <c r="B210" s="33"/>
      <c r="C210" s="33"/>
      <c r="D210" s="33"/>
      <c r="E210" s="33"/>
      <c r="F210" s="33"/>
      <c r="G210" s="33"/>
      <c r="H210" s="33"/>
      <c r="I210" s="34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 x14ac:dyDescent="0.2">
      <c r="A211" s="33"/>
      <c r="B211" s="33"/>
      <c r="C211" s="33"/>
      <c r="D211" s="33"/>
      <c r="E211" s="33"/>
      <c r="F211" s="33"/>
      <c r="G211" s="33"/>
      <c r="H211" s="33"/>
      <c r="I211" s="34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 x14ac:dyDescent="0.2">
      <c r="A212" s="33"/>
      <c r="B212" s="33"/>
      <c r="C212" s="33"/>
      <c r="D212" s="33"/>
      <c r="E212" s="33"/>
      <c r="F212" s="33"/>
      <c r="G212" s="33"/>
      <c r="H212" s="33"/>
      <c r="I212" s="34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 x14ac:dyDescent="0.2">
      <c r="A213" s="33"/>
      <c r="B213" s="33"/>
      <c r="C213" s="33"/>
      <c r="D213" s="33"/>
      <c r="E213" s="33"/>
      <c r="F213" s="33"/>
      <c r="G213" s="33"/>
      <c r="H213" s="33"/>
      <c r="I213" s="34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 x14ac:dyDescent="0.2">
      <c r="A214" s="33"/>
      <c r="B214" s="33"/>
      <c r="C214" s="33"/>
      <c r="D214" s="33"/>
      <c r="E214" s="33"/>
      <c r="F214" s="33"/>
      <c r="G214" s="33"/>
      <c r="H214" s="33"/>
      <c r="I214" s="34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 x14ac:dyDescent="0.2">
      <c r="A215" s="33"/>
      <c r="B215" s="33"/>
      <c r="C215" s="33"/>
      <c r="D215" s="33"/>
      <c r="E215" s="33"/>
      <c r="F215" s="33"/>
      <c r="G215" s="33"/>
      <c r="H215" s="33"/>
      <c r="I215" s="34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 x14ac:dyDescent="0.2">
      <c r="A216" s="33"/>
      <c r="B216" s="33"/>
      <c r="C216" s="33"/>
      <c r="D216" s="33"/>
      <c r="E216" s="33"/>
      <c r="F216" s="33"/>
      <c r="G216" s="33"/>
      <c r="H216" s="33"/>
      <c r="I216" s="34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 x14ac:dyDescent="0.2">
      <c r="A217" s="33"/>
      <c r="B217" s="33"/>
      <c r="C217" s="33"/>
      <c r="D217" s="33"/>
      <c r="E217" s="33"/>
      <c r="F217" s="33"/>
      <c r="G217" s="33"/>
      <c r="H217" s="33"/>
      <c r="I217" s="34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 x14ac:dyDescent="0.2">
      <c r="A218" s="33"/>
      <c r="B218" s="33"/>
      <c r="C218" s="33"/>
      <c r="D218" s="33"/>
      <c r="E218" s="33"/>
      <c r="F218" s="33"/>
      <c r="G218" s="33"/>
      <c r="H218" s="33"/>
      <c r="I218" s="34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 x14ac:dyDescent="0.2">
      <c r="A219" s="33"/>
      <c r="B219" s="33"/>
      <c r="C219" s="33"/>
      <c r="D219" s="33"/>
      <c r="E219" s="33"/>
      <c r="F219" s="33"/>
      <c r="G219" s="33"/>
      <c r="H219" s="33"/>
      <c r="I219" s="34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 x14ac:dyDescent="0.2">
      <c r="A220" s="33"/>
      <c r="B220" s="33"/>
      <c r="C220" s="33"/>
      <c r="D220" s="33"/>
      <c r="E220" s="33"/>
      <c r="F220" s="33"/>
      <c r="G220" s="33"/>
      <c r="H220" s="33"/>
      <c r="I220" s="34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 x14ac:dyDescent="0.2">
      <c r="A221" s="33"/>
      <c r="B221" s="33"/>
      <c r="C221" s="33"/>
      <c r="D221" s="33"/>
      <c r="E221" s="33"/>
      <c r="F221" s="33"/>
      <c r="G221" s="33"/>
      <c r="H221" s="33"/>
      <c r="I221" s="34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 x14ac:dyDescent="0.2">
      <c r="A222" s="33"/>
      <c r="B222" s="33"/>
      <c r="C222" s="33"/>
      <c r="D222" s="33"/>
      <c r="E222" s="33"/>
      <c r="F222" s="33"/>
      <c r="G222" s="33"/>
      <c r="H222" s="33"/>
      <c r="I222" s="34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 x14ac:dyDescent="0.2">
      <c r="A223" s="33"/>
      <c r="B223" s="33"/>
      <c r="C223" s="33"/>
      <c r="D223" s="33"/>
      <c r="E223" s="33"/>
      <c r="F223" s="33"/>
      <c r="G223" s="33"/>
      <c r="H223" s="33"/>
      <c r="I223" s="34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 x14ac:dyDescent="0.2">
      <c r="A224" s="33"/>
      <c r="B224" s="33"/>
      <c r="C224" s="33"/>
      <c r="D224" s="33"/>
      <c r="E224" s="33"/>
      <c r="F224" s="33"/>
      <c r="G224" s="33"/>
      <c r="H224" s="33"/>
      <c r="I224" s="34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 x14ac:dyDescent="0.2">
      <c r="A225" s="33"/>
      <c r="B225" s="33"/>
      <c r="C225" s="33"/>
      <c r="D225" s="33"/>
      <c r="E225" s="33"/>
      <c r="F225" s="33"/>
      <c r="G225" s="33"/>
      <c r="H225" s="33"/>
      <c r="I225" s="34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 x14ac:dyDescent="0.2">
      <c r="A226" s="33"/>
      <c r="B226" s="33"/>
      <c r="C226" s="33"/>
      <c r="D226" s="33"/>
      <c r="E226" s="33"/>
      <c r="F226" s="33"/>
      <c r="G226" s="33"/>
      <c r="H226" s="33"/>
      <c r="I226" s="34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 x14ac:dyDescent="0.2">
      <c r="A227" s="33"/>
      <c r="B227" s="33"/>
      <c r="C227" s="33"/>
      <c r="D227" s="33"/>
      <c r="E227" s="33"/>
      <c r="F227" s="33"/>
      <c r="G227" s="33"/>
      <c r="H227" s="33"/>
      <c r="I227" s="34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 x14ac:dyDescent="0.2">
      <c r="A228" s="33"/>
      <c r="B228" s="33"/>
      <c r="C228" s="33"/>
      <c r="D228" s="33"/>
      <c r="E228" s="33"/>
      <c r="F228" s="33"/>
      <c r="G228" s="33"/>
      <c r="H228" s="33"/>
      <c r="I228" s="34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 x14ac:dyDescent="0.2">
      <c r="A229" s="33"/>
      <c r="B229" s="33"/>
      <c r="C229" s="33"/>
      <c r="D229" s="33"/>
      <c r="E229" s="33"/>
      <c r="F229" s="33"/>
      <c r="G229" s="33"/>
      <c r="H229" s="33"/>
      <c r="I229" s="34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 x14ac:dyDescent="0.2">
      <c r="A230" s="33"/>
      <c r="B230" s="33"/>
      <c r="C230" s="33"/>
      <c r="D230" s="33"/>
      <c r="E230" s="33"/>
      <c r="F230" s="33"/>
      <c r="G230" s="33"/>
      <c r="H230" s="33"/>
      <c r="I230" s="34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 x14ac:dyDescent="0.2">
      <c r="A231" s="33"/>
      <c r="B231" s="33"/>
      <c r="C231" s="33"/>
      <c r="D231" s="33"/>
      <c r="E231" s="33"/>
      <c r="F231" s="33"/>
      <c r="G231" s="33"/>
      <c r="H231" s="33"/>
      <c r="I231" s="34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 x14ac:dyDescent="0.2">
      <c r="A232" s="33"/>
      <c r="B232" s="33"/>
      <c r="C232" s="33"/>
      <c r="D232" s="33"/>
      <c r="E232" s="33"/>
      <c r="F232" s="33"/>
      <c r="G232" s="33"/>
      <c r="H232" s="33"/>
      <c r="I232" s="34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 x14ac:dyDescent="0.2">
      <c r="A233" s="33"/>
      <c r="B233" s="33"/>
      <c r="C233" s="33"/>
      <c r="D233" s="33"/>
      <c r="E233" s="33"/>
      <c r="F233" s="33"/>
      <c r="G233" s="33"/>
      <c r="H233" s="33"/>
      <c r="I233" s="34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 x14ac:dyDescent="0.2">
      <c r="A234" s="33"/>
      <c r="B234" s="33"/>
      <c r="C234" s="33"/>
      <c r="D234" s="33"/>
      <c r="E234" s="33"/>
      <c r="F234" s="33"/>
      <c r="G234" s="33"/>
      <c r="H234" s="33"/>
      <c r="I234" s="34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 x14ac:dyDescent="0.2">
      <c r="A235" s="33"/>
      <c r="B235" s="33"/>
      <c r="C235" s="33"/>
      <c r="D235" s="33"/>
      <c r="E235" s="33"/>
      <c r="F235" s="33"/>
      <c r="G235" s="33"/>
      <c r="H235" s="33"/>
      <c r="I235" s="34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 x14ac:dyDescent="0.2">
      <c r="A236" s="33"/>
      <c r="B236" s="33"/>
      <c r="C236" s="33"/>
      <c r="D236" s="33"/>
      <c r="E236" s="33"/>
      <c r="F236" s="33"/>
      <c r="G236" s="33"/>
      <c r="H236" s="33"/>
      <c r="I236" s="34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 x14ac:dyDescent="0.2">
      <c r="A237" s="33"/>
      <c r="B237" s="33"/>
      <c r="C237" s="33"/>
      <c r="D237" s="33"/>
      <c r="E237" s="33"/>
      <c r="F237" s="33"/>
      <c r="G237" s="33"/>
      <c r="H237" s="33"/>
      <c r="I237" s="34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 x14ac:dyDescent="0.2">
      <c r="A238" s="33"/>
      <c r="B238" s="33"/>
      <c r="C238" s="33"/>
      <c r="D238" s="33"/>
      <c r="E238" s="33"/>
      <c r="F238" s="33"/>
      <c r="G238" s="33"/>
      <c r="H238" s="33"/>
      <c r="I238" s="34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 x14ac:dyDescent="0.2">
      <c r="A239" s="33"/>
      <c r="B239" s="33"/>
      <c r="C239" s="33"/>
      <c r="D239" s="33"/>
      <c r="E239" s="33"/>
      <c r="F239" s="33"/>
      <c r="G239" s="33"/>
      <c r="H239" s="33"/>
      <c r="I239" s="34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 x14ac:dyDescent="0.2">
      <c r="A240" s="33"/>
      <c r="B240" s="33"/>
      <c r="C240" s="33"/>
      <c r="D240" s="33"/>
      <c r="E240" s="33"/>
      <c r="F240" s="33"/>
      <c r="G240" s="33"/>
      <c r="H240" s="33"/>
      <c r="I240" s="34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 x14ac:dyDescent="0.2">
      <c r="A241" s="33"/>
      <c r="B241" s="33"/>
      <c r="C241" s="33"/>
      <c r="D241" s="33"/>
      <c r="E241" s="33"/>
      <c r="F241" s="33"/>
      <c r="G241" s="33"/>
      <c r="H241" s="33"/>
      <c r="I241" s="34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 x14ac:dyDescent="0.2">
      <c r="A242" s="33"/>
      <c r="B242" s="33"/>
      <c r="C242" s="33"/>
      <c r="D242" s="33"/>
      <c r="E242" s="33"/>
      <c r="F242" s="33"/>
      <c r="G242" s="33"/>
      <c r="H242" s="33"/>
      <c r="I242" s="34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5.75" customHeight="1" x14ac:dyDescent="0.2">
      <c r="A243" s="33"/>
      <c r="B243" s="33"/>
      <c r="C243" s="33"/>
      <c r="D243" s="33"/>
      <c r="E243" s="33"/>
      <c r="F243" s="33"/>
      <c r="G243" s="33"/>
      <c r="H243" s="33"/>
      <c r="I243" s="34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5.75" customHeight="1" x14ac:dyDescent="0.2">
      <c r="A244" s="33"/>
      <c r="B244" s="33"/>
      <c r="C244" s="33"/>
      <c r="D244" s="33"/>
      <c r="E244" s="33"/>
      <c r="F244" s="33"/>
      <c r="G244" s="33"/>
      <c r="H244" s="33"/>
      <c r="I244" s="34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5.75" customHeight="1" x14ac:dyDescent="0.2">
      <c r="A245" s="33"/>
      <c r="B245" s="33"/>
      <c r="C245" s="33"/>
      <c r="D245" s="33"/>
      <c r="E245" s="33"/>
      <c r="F245" s="33"/>
      <c r="G245" s="33"/>
      <c r="H245" s="33"/>
      <c r="I245" s="34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5.75" customHeight="1" x14ac:dyDescent="0.2">
      <c r="A246" s="33"/>
      <c r="B246" s="33"/>
      <c r="C246" s="33"/>
      <c r="D246" s="33"/>
      <c r="E246" s="33"/>
      <c r="F246" s="33"/>
      <c r="G246" s="33"/>
      <c r="H246" s="33"/>
      <c r="I246" s="34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5.75" customHeight="1" x14ac:dyDescent="0.2">
      <c r="A247" s="33"/>
      <c r="B247" s="33"/>
      <c r="C247" s="33"/>
      <c r="D247" s="33"/>
      <c r="E247" s="33"/>
      <c r="F247" s="33"/>
      <c r="G247" s="33"/>
      <c r="H247" s="33"/>
      <c r="I247" s="34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5.75" customHeight="1" x14ac:dyDescent="0.2">
      <c r="A248" s="33"/>
      <c r="B248" s="33"/>
      <c r="C248" s="33"/>
      <c r="D248" s="33"/>
      <c r="E248" s="33"/>
      <c r="F248" s="33"/>
      <c r="G248" s="33"/>
      <c r="H248" s="33"/>
      <c r="I248" s="34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5.75" customHeight="1" x14ac:dyDescent="0.2">
      <c r="A249" s="33"/>
      <c r="B249" s="33"/>
      <c r="C249" s="33"/>
      <c r="D249" s="33"/>
      <c r="E249" s="33"/>
      <c r="F249" s="33"/>
      <c r="G249" s="33"/>
      <c r="H249" s="33"/>
      <c r="I249" s="34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5.75" customHeight="1" x14ac:dyDescent="0.2">
      <c r="A250" s="33"/>
      <c r="B250" s="33"/>
      <c r="C250" s="33"/>
      <c r="D250" s="33"/>
      <c r="E250" s="33"/>
      <c r="F250" s="33"/>
      <c r="G250" s="33"/>
      <c r="H250" s="33"/>
      <c r="I250" s="34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5.75" customHeight="1" x14ac:dyDescent="0.2">
      <c r="A251" s="33"/>
      <c r="B251" s="33"/>
      <c r="C251" s="33"/>
      <c r="D251" s="33"/>
      <c r="E251" s="33"/>
      <c r="F251" s="33"/>
      <c r="G251" s="33"/>
      <c r="H251" s="33"/>
      <c r="I251" s="34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sheetProtection algorithmName="SHA-512" hashValue="/c3Ozp7RXx0lyH/tke4PkY/F15VH9Fzxy4aC0RdIg2M4xUgo3BVdeY6ds0QjLkGglZlWUuOO10/d6i9fA+uZ/A==" saltValue="btIjBflv0Gf/Kqw8u/+cgA==" spinCount="100000" sheet="1" objects="1" scenarios="1"/>
  <mergeCells count="7">
    <mergeCell ref="B2:F6"/>
    <mergeCell ref="B39:C39"/>
    <mergeCell ref="B49:F49"/>
    <mergeCell ref="B50:F50"/>
    <mergeCell ref="B51:F51"/>
    <mergeCell ref="B12:C13"/>
    <mergeCell ref="B42:F43"/>
  </mergeCells>
  <printOptions horizontalCentered="1"/>
  <pageMargins left="0.7" right="0.7" top="0.75" bottom="0.75" header="0.3" footer="0.3"/>
  <pageSetup paperSize="9" scale="4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FBFBF"/>
    <outlinePr summaryBelow="0"/>
    <pageSetUpPr fitToPage="1"/>
  </sheetPr>
  <dimension ref="A1:AF478"/>
  <sheetViews>
    <sheetView showGridLines="0" tabSelected="1" view="pageBreakPreview" topLeftCell="E1" zoomScale="50" zoomScaleNormal="50" zoomScaleSheetLayoutView="50" workbookViewId="0">
      <pane ySplit="17" topLeftCell="A369" activePane="bottomLeft" state="frozen"/>
      <selection activeCell="C20" sqref="C20"/>
      <selection pane="bottomLeft" activeCell="H371" sqref="H371"/>
    </sheetView>
  </sheetViews>
  <sheetFormatPr defaultColWidth="12.625" defaultRowHeight="15" customHeight="1" zeroHeight="1" x14ac:dyDescent="0.2"/>
  <cols>
    <col min="1" max="1" width="7.25" style="145" customWidth="1"/>
    <col min="2" max="2" width="10.625" style="145" customWidth="1"/>
    <col min="3" max="3" width="15.25" style="145" customWidth="1"/>
    <col min="4" max="4" width="15" style="145" customWidth="1"/>
    <col min="5" max="5" width="99.5" style="145" customWidth="1"/>
    <col min="6" max="6" width="8.5" style="145" customWidth="1"/>
    <col min="7" max="7" width="11.375" style="146" customWidth="1"/>
    <col min="8" max="8" width="17.375" style="145" customWidth="1"/>
    <col min="9" max="9" width="20.125" style="145" bestFit="1" customWidth="1"/>
    <col min="10" max="10" width="21.25" style="145" bestFit="1" customWidth="1"/>
    <col min="11" max="11" width="14.5" style="145" customWidth="1"/>
    <col min="12" max="12" width="16" style="228" customWidth="1"/>
    <col min="13" max="13" width="14.625" style="145" customWidth="1"/>
    <col min="14" max="15" width="15.125" style="145" customWidth="1"/>
    <col min="16" max="16" width="7.625" style="145" customWidth="1"/>
    <col min="17" max="17" width="17.875" style="145" customWidth="1"/>
    <col min="18" max="30" width="7.625" style="145" customWidth="1"/>
    <col min="31" max="16384" width="12.625" style="145"/>
  </cols>
  <sheetData>
    <row r="1" spans="1:32" ht="18.75" customHeight="1" thickBot="1" x14ac:dyDescent="0.25">
      <c r="A1" s="73"/>
      <c r="B1" s="74"/>
      <c r="C1" s="75"/>
      <c r="D1" s="76"/>
      <c r="E1" s="76"/>
      <c r="F1" s="77"/>
      <c r="G1" s="138"/>
      <c r="H1" s="77"/>
      <c r="I1" s="79"/>
      <c r="J1" s="79"/>
      <c r="K1" s="4"/>
      <c r="L1" s="223"/>
      <c r="M1" s="4"/>
      <c r="N1" s="80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3"/>
      <c r="AF1" s="33"/>
    </row>
    <row r="2" spans="1:32" ht="18.75" customHeight="1" x14ac:dyDescent="0.2">
      <c r="A2" s="73"/>
      <c r="B2" s="290" t="s">
        <v>1020</v>
      </c>
      <c r="C2" s="291"/>
      <c r="D2" s="291"/>
      <c r="E2" s="291"/>
      <c r="F2" s="291"/>
      <c r="G2" s="291"/>
      <c r="H2" s="291"/>
      <c r="I2" s="291"/>
      <c r="J2" s="291"/>
      <c r="K2" s="292"/>
      <c r="L2" s="305" t="s">
        <v>1014</v>
      </c>
      <c r="M2" s="306"/>
      <c r="N2" s="306"/>
      <c r="O2" s="306"/>
      <c r="P2" s="306"/>
      <c r="Q2" s="306"/>
      <c r="R2" s="306"/>
      <c r="S2" s="306"/>
      <c r="T2" s="306"/>
      <c r="U2" s="306"/>
      <c r="V2" s="220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18.75" customHeight="1" x14ac:dyDescent="0.2">
      <c r="A3" s="73"/>
      <c r="B3" s="293"/>
      <c r="C3" s="294"/>
      <c r="D3" s="294"/>
      <c r="E3" s="294"/>
      <c r="F3" s="294"/>
      <c r="G3" s="294"/>
      <c r="H3" s="294"/>
      <c r="I3" s="294"/>
      <c r="J3" s="294"/>
      <c r="K3" s="295"/>
      <c r="L3" s="307" t="s">
        <v>1012</v>
      </c>
      <c r="M3" s="308"/>
      <c r="N3" s="308"/>
      <c r="O3" s="308"/>
      <c r="P3" s="308"/>
      <c r="Q3" s="308"/>
      <c r="R3" s="308"/>
      <c r="S3" s="308"/>
      <c r="T3" s="308"/>
      <c r="U3" s="221"/>
      <c r="V3" s="222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8.75" customHeight="1" x14ac:dyDescent="0.2">
      <c r="A4" s="73"/>
      <c r="B4" s="293"/>
      <c r="C4" s="294"/>
      <c r="D4" s="294"/>
      <c r="E4" s="294"/>
      <c r="F4" s="294"/>
      <c r="G4" s="294"/>
      <c r="H4" s="294"/>
      <c r="I4" s="294"/>
      <c r="J4" s="294"/>
      <c r="K4" s="295"/>
      <c r="L4" s="309" t="s">
        <v>1016</v>
      </c>
      <c r="M4" s="310"/>
      <c r="N4" s="310"/>
      <c r="O4" s="310"/>
      <c r="P4" s="310"/>
      <c r="Q4" s="310"/>
      <c r="R4" s="310"/>
      <c r="S4" s="310"/>
      <c r="T4" s="310"/>
      <c r="U4" s="310"/>
      <c r="V4" s="311"/>
      <c r="W4" s="37"/>
      <c r="X4" s="37"/>
      <c r="Y4" s="37"/>
      <c r="Z4" s="37"/>
      <c r="AA4" s="37"/>
      <c r="AB4" s="37"/>
      <c r="AC4" s="37"/>
      <c r="AD4" s="37"/>
      <c r="AE4" s="37"/>
      <c r="AF4" s="37"/>
    </row>
    <row r="5" spans="1:32" ht="18.75" customHeight="1" x14ac:dyDescent="0.2">
      <c r="A5" s="73"/>
      <c r="B5" s="293"/>
      <c r="C5" s="294"/>
      <c r="D5" s="294"/>
      <c r="E5" s="294"/>
      <c r="F5" s="294"/>
      <c r="G5" s="294"/>
      <c r="H5" s="294"/>
      <c r="I5" s="294"/>
      <c r="J5" s="294"/>
      <c r="K5" s="295"/>
      <c r="L5" s="309"/>
      <c r="M5" s="310"/>
      <c r="N5" s="310"/>
      <c r="O5" s="310"/>
      <c r="P5" s="310"/>
      <c r="Q5" s="310"/>
      <c r="R5" s="310"/>
      <c r="S5" s="310"/>
      <c r="T5" s="310"/>
      <c r="U5" s="310"/>
      <c r="V5" s="311"/>
      <c r="W5" s="37"/>
      <c r="X5" s="37"/>
      <c r="Y5" s="37"/>
      <c r="Z5" s="37"/>
      <c r="AA5" s="37"/>
      <c r="AB5" s="37"/>
      <c r="AC5" s="37"/>
      <c r="AD5" s="37"/>
      <c r="AE5" s="37"/>
      <c r="AF5" s="37"/>
    </row>
    <row r="6" spans="1:32" ht="18.75" customHeight="1" x14ac:dyDescent="0.2">
      <c r="A6" s="73"/>
      <c r="B6" s="296"/>
      <c r="C6" s="297"/>
      <c r="D6" s="297"/>
      <c r="E6" s="297"/>
      <c r="F6" s="297"/>
      <c r="G6" s="297"/>
      <c r="H6" s="297"/>
      <c r="I6" s="297"/>
      <c r="J6" s="297"/>
      <c r="K6" s="298"/>
      <c r="L6" s="309" t="s">
        <v>1015</v>
      </c>
      <c r="M6" s="310"/>
      <c r="N6" s="310"/>
      <c r="O6" s="310"/>
      <c r="P6" s="310"/>
      <c r="Q6" s="310"/>
      <c r="R6" s="310"/>
      <c r="S6" s="310"/>
      <c r="T6" s="310"/>
      <c r="U6" s="310"/>
      <c r="V6" s="311"/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 spans="1:32" ht="15" customHeight="1" thickBot="1" x14ac:dyDescent="0.25">
      <c r="A7" s="73"/>
      <c r="B7" s="74"/>
      <c r="C7" s="75"/>
      <c r="D7" s="4"/>
      <c r="E7" s="76"/>
      <c r="F7" s="4"/>
      <c r="G7" s="138"/>
      <c r="H7" s="4"/>
      <c r="I7" s="78"/>
      <c r="J7" s="77"/>
      <c r="K7" s="37"/>
      <c r="L7" s="312"/>
      <c r="M7" s="313"/>
      <c r="N7" s="313"/>
      <c r="O7" s="313"/>
      <c r="P7" s="313"/>
      <c r="Q7" s="313"/>
      <c r="R7" s="313"/>
      <c r="S7" s="313"/>
      <c r="T7" s="313"/>
      <c r="U7" s="313"/>
      <c r="V7" s="314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32" ht="15" customHeight="1" x14ac:dyDescent="0.2">
      <c r="A8" s="73"/>
      <c r="B8" s="324" t="s">
        <v>1017</v>
      </c>
      <c r="C8" s="324"/>
      <c r="D8" s="325"/>
      <c r="E8" s="326"/>
      <c r="F8" s="326"/>
      <c r="G8" s="326"/>
      <c r="H8" s="326"/>
      <c r="I8" s="327"/>
      <c r="J8" s="6" t="str">
        <f>RESUMO!D8</f>
        <v>BDI Geral:</v>
      </c>
      <c r="K8" s="42" t="str">
        <f>'DADOS GERAIS'!$B$22</f>
        <v>Data:</v>
      </c>
      <c r="L8" s="315"/>
      <c r="M8" s="316"/>
      <c r="N8" s="316"/>
      <c r="O8" s="316"/>
      <c r="P8" s="316"/>
      <c r="Q8" s="316"/>
      <c r="R8" s="316"/>
      <c r="S8" s="316"/>
      <c r="T8" s="316"/>
      <c r="U8" s="316"/>
      <c r="V8" s="317"/>
      <c r="W8" s="37"/>
      <c r="X8" s="37"/>
      <c r="Y8" s="37"/>
      <c r="Z8" s="37"/>
      <c r="AA8" s="37"/>
      <c r="AB8" s="37"/>
      <c r="AC8" s="37"/>
      <c r="AD8" s="37"/>
      <c r="AE8" s="37"/>
      <c r="AF8" s="37"/>
    </row>
    <row r="9" spans="1:32" ht="15" customHeight="1" x14ac:dyDescent="0.2">
      <c r="A9" s="73"/>
      <c r="B9" s="324" t="s">
        <v>1018</v>
      </c>
      <c r="C9" s="324"/>
      <c r="D9" s="325"/>
      <c r="E9" s="326"/>
      <c r="F9" s="326"/>
      <c r="G9" s="326"/>
      <c r="H9" s="326"/>
      <c r="I9" s="327"/>
      <c r="J9" s="83">
        <f>RESUMO!D9</f>
        <v>0.24875249461101823</v>
      </c>
      <c r="K9" s="257"/>
      <c r="L9" s="318"/>
      <c r="M9" s="319"/>
      <c r="N9" s="319"/>
      <c r="O9" s="319"/>
      <c r="P9" s="319"/>
      <c r="Q9" s="319"/>
      <c r="R9" s="319"/>
      <c r="S9" s="319"/>
      <c r="T9" s="319"/>
      <c r="U9" s="319"/>
      <c r="V9" s="320"/>
      <c r="W9" s="37"/>
      <c r="X9" s="37"/>
      <c r="Y9" s="37"/>
      <c r="Z9" s="37"/>
      <c r="AA9" s="37"/>
      <c r="AB9" s="37"/>
      <c r="AC9" s="37"/>
      <c r="AD9" s="37"/>
      <c r="AE9" s="37"/>
      <c r="AF9" s="37"/>
    </row>
    <row r="10" spans="1:32" ht="15" customHeight="1" x14ac:dyDescent="0.2">
      <c r="A10" s="73"/>
      <c r="B10" s="324" t="s">
        <v>1019</v>
      </c>
      <c r="C10" s="324"/>
      <c r="D10" s="325"/>
      <c r="E10" s="326"/>
      <c r="F10" s="326"/>
      <c r="G10" s="326"/>
      <c r="H10" s="326"/>
      <c r="I10" s="327"/>
      <c r="J10" s="9"/>
      <c r="K10" s="85"/>
      <c r="L10" s="318"/>
      <c r="M10" s="319"/>
      <c r="N10" s="319"/>
      <c r="O10" s="319"/>
      <c r="P10" s="319"/>
      <c r="Q10" s="319"/>
      <c r="R10" s="319"/>
      <c r="S10" s="319"/>
      <c r="T10" s="319"/>
      <c r="U10" s="319"/>
      <c r="V10" s="320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1:32" ht="15" customHeight="1" x14ac:dyDescent="0.2">
      <c r="A11" s="73"/>
      <c r="B11" s="43" t="str">
        <f>'DADOS GERAIS'!$B$9</f>
        <v>Unidade Básica de Saúde Porte 1 - Área Construída: 389,78m²</v>
      </c>
      <c r="C11" s="81"/>
      <c r="D11" s="9"/>
      <c r="E11" s="82"/>
      <c r="F11" s="9"/>
      <c r="G11" s="140"/>
      <c r="H11" s="9"/>
      <c r="I11" s="84"/>
      <c r="J11" s="9"/>
      <c r="K11" s="48" t="str">
        <f>'DADOS GERAIS'!$B$23</f>
        <v>Revisão:</v>
      </c>
      <c r="L11" s="318"/>
      <c r="M11" s="319"/>
      <c r="N11" s="319"/>
      <c r="O11" s="319"/>
      <c r="P11" s="319"/>
      <c r="Q11" s="319"/>
      <c r="R11" s="319"/>
      <c r="S11" s="319"/>
      <c r="T11" s="319"/>
      <c r="U11" s="319"/>
      <c r="V11" s="320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1:32" ht="15" customHeight="1" x14ac:dyDescent="0.2">
      <c r="A12" s="73"/>
      <c r="B12" s="49" t="str">
        <f>RESUMO!B11</f>
        <v>Bancos:</v>
      </c>
      <c r="C12" s="81"/>
      <c r="D12" s="9"/>
      <c r="E12" s="82"/>
      <c r="F12" s="9"/>
      <c r="G12" s="140"/>
      <c r="H12" s="9"/>
      <c r="I12" s="84"/>
      <c r="J12" s="83"/>
      <c r="K12" s="86" t="str">
        <f>'DADOS GERAIS'!$C$23</f>
        <v>03</v>
      </c>
      <c r="L12" s="318"/>
      <c r="M12" s="319"/>
      <c r="N12" s="319"/>
      <c r="O12" s="319"/>
      <c r="P12" s="319"/>
      <c r="Q12" s="319"/>
      <c r="R12" s="319"/>
      <c r="S12" s="319"/>
      <c r="T12" s="319"/>
      <c r="U12" s="319"/>
      <c r="V12" s="320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32" ht="15" customHeight="1" thickBot="1" x14ac:dyDescent="0.25">
      <c r="A13" s="73"/>
      <c r="B13" s="219" t="str">
        <f>'DADOS GERAIS'!$B$12</f>
        <v>SINAPI (01/2025) - ORSE (03/2024) - SCO (01/2025) - EMOP (12/2024)</v>
      </c>
      <c r="C13" s="87"/>
      <c r="D13" s="14"/>
      <c r="E13" s="88"/>
      <c r="F13" s="14"/>
      <c r="G13" s="141"/>
      <c r="H13" s="14"/>
      <c r="I13" s="89"/>
      <c r="J13" s="14"/>
      <c r="K13" s="90"/>
      <c r="L13" s="318"/>
      <c r="M13" s="319"/>
      <c r="N13" s="319"/>
      <c r="O13" s="319"/>
      <c r="P13" s="319"/>
      <c r="Q13" s="319"/>
      <c r="R13" s="319"/>
      <c r="S13" s="319"/>
      <c r="T13" s="319"/>
      <c r="U13" s="319"/>
      <c r="V13" s="320"/>
      <c r="W13" s="37"/>
      <c r="X13" s="37"/>
      <c r="Y13" s="37"/>
      <c r="Z13" s="37"/>
      <c r="AA13" s="37"/>
      <c r="AB13" s="37"/>
      <c r="AC13" s="37"/>
      <c r="AD13" s="37"/>
      <c r="AE13" s="37"/>
      <c r="AF13" s="37"/>
    </row>
    <row r="14" spans="1:32" ht="15" customHeight="1" x14ac:dyDescent="0.2">
      <c r="A14" s="73"/>
      <c r="B14" s="74"/>
      <c r="C14" s="92"/>
      <c r="D14" s="37"/>
      <c r="E14" s="93"/>
      <c r="F14" s="37"/>
      <c r="G14" s="142"/>
      <c r="H14" s="37"/>
      <c r="I14" s="38"/>
      <c r="J14" s="4"/>
      <c r="K14" s="37"/>
      <c r="L14" s="321" t="s">
        <v>1013</v>
      </c>
      <c r="M14" s="4"/>
      <c r="N14" s="4"/>
      <c r="O14" s="4"/>
      <c r="P14" s="4"/>
      <c r="Q14" s="80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</row>
    <row r="15" spans="1:32" ht="15" customHeight="1" x14ac:dyDescent="0.2">
      <c r="A15" s="94"/>
      <c r="B15" s="299" t="s">
        <v>24</v>
      </c>
      <c r="C15" s="301" t="s">
        <v>25</v>
      </c>
      <c r="D15" s="299" t="s">
        <v>26</v>
      </c>
      <c r="E15" s="299" t="s">
        <v>27</v>
      </c>
      <c r="F15" s="302" t="s">
        <v>28</v>
      </c>
      <c r="G15" s="303" t="s">
        <v>29</v>
      </c>
      <c r="H15" s="301" t="s">
        <v>30</v>
      </c>
      <c r="I15" s="186" t="s">
        <v>31</v>
      </c>
      <c r="J15" s="187" t="s">
        <v>1009</v>
      </c>
      <c r="K15" s="301" t="s">
        <v>33</v>
      </c>
      <c r="L15" s="322"/>
      <c r="M15" s="75"/>
      <c r="N15" s="91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33"/>
      <c r="AF15" s="33"/>
    </row>
    <row r="16" spans="1:32" ht="18.75" thickBot="1" x14ac:dyDescent="0.25">
      <c r="A16" s="94"/>
      <c r="B16" s="300"/>
      <c r="C16" s="300"/>
      <c r="D16" s="300"/>
      <c r="E16" s="300"/>
      <c r="F16" s="300"/>
      <c r="G16" s="304"/>
      <c r="H16" s="300"/>
      <c r="I16" s="95" t="s">
        <v>1008</v>
      </c>
      <c r="J16" s="95" t="s">
        <v>32</v>
      </c>
      <c r="K16" s="300"/>
      <c r="L16" s="323"/>
      <c r="M16" s="75"/>
      <c r="N16" s="91"/>
      <c r="O16" s="92"/>
      <c r="P16" s="218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33"/>
      <c r="AF16" s="33"/>
    </row>
    <row r="17" spans="1:32" ht="15.75" x14ac:dyDescent="0.2">
      <c r="A17" s="73"/>
      <c r="B17" s="96"/>
      <c r="C17" s="97"/>
      <c r="D17" s="97"/>
      <c r="E17" s="98"/>
      <c r="F17" s="99"/>
      <c r="G17" s="143"/>
      <c r="H17" s="97"/>
      <c r="I17" s="100"/>
      <c r="J17" s="100"/>
      <c r="K17" s="75"/>
      <c r="L17" s="224"/>
      <c r="M17" s="75"/>
      <c r="N17" s="80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3"/>
      <c r="AF17" s="33"/>
    </row>
    <row r="18" spans="1:32" ht="15" customHeight="1" x14ac:dyDescent="0.2">
      <c r="A18" s="185"/>
      <c r="B18" s="166">
        <v>1</v>
      </c>
      <c r="C18" s="166"/>
      <c r="D18" s="166"/>
      <c r="E18" s="166" t="s">
        <v>339</v>
      </c>
      <c r="F18" s="166"/>
      <c r="G18" s="177"/>
      <c r="H18" s="167"/>
      <c r="I18" s="166"/>
      <c r="J18" s="168">
        <f>SUM(J20:J35)</f>
        <v>0</v>
      </c>
      <c r="K18" s="169"/>
      <c r="L18" s="225"/>
      <c r="M18" s="101"/>
      <c r="N18" s="93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3"/>
      <c r="AF18" s="33"/>
    </row>
    <row r="19" spans="1:32" ht="15.75" x14ac:dyDescent="0.2">
      <c r="A19" s="185"/>
      <c r="B19" s="166" t="s">
        <v>34</v>
      </c>
      <c r="C19" s="166"/>
      <c r="D19" s="166"/>
      <c r="E19" s="166" t="s">
        <v>340</v>
      </c>
      <c r="F19" s="166"/>
      <c r="G19" s="177"/>
      <c r="H19" s="167"/>
      <c r="I19" s="166"/>
      <c r="J19" s="166"/>
      <c r="K19" s="169"/>
      <c r="L19" s="226"/>
      <c r="M19" s="38"/>
      <c r="N19" s="93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3"/>
      <c r="AF19" s="33"/>
    </row>
    <row r="20" spans="1:32" ht="57" x14ac:dyDescent="0.2">
      <c r="A20" s="185"/>
      <c r="B20" s="170" t="s">
        <v>341</v>
      </c>
      <c r="C20" s="171" t="s">
        <v>794</v>
      </c>
      <c r="D20" s="170" t="s">
        <v>381</v>
      </c>
      <c r="E20" s="182" t="s">
        <v>795</v>
      </c>
      <c r="F20" s="172" t="s">
        <v>497</v>
      </c>
      <c r="G20" s="178">
        <v>10</v>
      </c>
      <c r="H20" s="258"/>
      <c r="I20" s="173">
        <f>IF(H20&lt;=L20,H20*$J$9+H20,"ERRO, VALOR SUP. AO DE REF.")</f>
        <v>0</v>
      </c>
      <c r="J20" s="173">
        <f>I20*G20</f>
        <v>0</v>
      </c>
      <c r="K20" s="174" t="e">
        <f>J20/$J$18</f>
        <v>#DIV/0!</v>
      </c>
      <c r="L20" s="227">
        <v>885.1</v>
      </c>
      <c r="M20" s="38"/>
      <c r="N20" s="91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3"/>
      <c r="AF20" s="33"/>
    </row>
    <row r="21" spans="1:32" ht="28.5" x14ac:dyDescent="0.2">
      <c r="A21" s="185"/>
      <c r="B21" s="170" t="s">
        <v>342</v>
      </c>
      <c r="C21" s="171" t="s">
        <v>799</v>
      </c>
      <c r="D21" s="170" t="s">
        <v>381</v>
      </c>
      <c r="E21" s="182" t="s">
        <v>798</v>
      </c>
      <c r="F21" s="172" t="s">
        <v>36</v>
      </c>
      <c r="G21" s="178">
        <v>10</v>
      </c>
      <c r="H21" s="258"/>
      <c r="I21" s="173">
        <f t="shared" ref="I21:I84" si="0">IF(H21&lt;=L21,H21*$J$9+H21,"ERRO, VALOR SUP. AO DE REF.")</f>
        <v>0</v>
      </c>
      <c r="J21" s="173">
        <f t="shared" ref="J21:J84" si="1">I21*G21</f>
        <v>0</v>
      </c>
      <c r="K21" s="174" t="e">
        <f t="shared" ref="K21:K35" si="2">J21/$J$18</f>
        <v>#DIV/0!</v>
      </c>
      <c r="L21" s="227">
        <v>486.24</v>
      </c>
      <c r="M21" s="38"/>
      <c r="N21" s="93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3"/>
      <c r="AF21" s="33"/>
    </row>
    <row r="22" spans="1:32" ht="71.25" x14ac:dyDescent="0.2">
      <c r="A22" s="185"/>
      <c r="B22" s="170" t="s">
        <v>343</v>
      </c>
      <c r="C22" s="171" t="s">
        <v>797</v>
      </c>
      <c r="D22" s="170" t="s">
        <v>381</v>
      </c>
      <c r="E22" s="182" t="s">
        <v>796</v>
      </c>
      <c r="F22" s="172" t="s">
        <v>745</v>
      </c>
      <c r="G22" s="178">
        <v>10</v>
      </c>
      <c r="H22" s="258"/>
      <c r="I22" s="173">
        <f t="shared" si="0"/>
        <v>0</v>
      </c>
      <c r="J22" s="173">
        <f t="shared" si="1"/>
        <v>0</v>
      </c>
      <c r="K22" s="174" t="e">
        <f t="shared" si="2"/>
        <v>#DIV/0!</v>
      </c>
      <c r="L22" s="227">
        <v>1751</v>
      </c>
      <c r="M22" s="38"/>
      <c r="N22" s="93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3"/>
      <c r="AF22" s="33"/>
    </row>
    <row r="23" spans="1:32" ht="28.5" x14ac:dyDescent="0.2">
      <c r="A23" s="185"/>
      <c r="B23" s="170" t="s">
        <v>344</v>
      </c>
      <c r="C23" s="171" t="s">
        <v>799</v>
      </c>
      <c r="D23" s="170" t="s">
        <v>381</v>
      </c>
      <c r="E23" s="182" t="s">
        <v>798</v>
      </c>
      <c r="F23" s="172" t="s">
        <v>36</v>
      </c>
      <c r="G23" s="178">
        <v>6</v>
      </c>
      <c r="H23" s="258"/>
      <c r="I23" s="173">
        <f t="shared" si="0"/>
        <v>0</v>
      </c>
      <c r="J23" s="173">
        <f t="shared" si="1"/>
        <v>0</v>
      </c>
      <c r="K23" s="174" t="e">
        <f t="shared" si="2"/>
        <v>#DIV/0!</v>
      </c>
      <c r="L23" s="227">
        <v>486.24</v>
      </c>
      <c r="M23" s="38"/>
      <c r="N23" s="93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3"/>
      <c r="AF23" s="33"/>
    </row>
    <row r="24" spans="1:32" ht="28.5" x14ac:dyDescent="0.2">
      <c r="A24" s="185"/>
      <c r="B24" s="170" t="s">
        <v>345</v>
      </c>
      <c r="C24" s="171">
        <v>95648</v>
      </c>
      <c r="D24" s="170" t="s">
        <v>35</v>
      </c>
      <c r="E24" s="170" t="s">
        <v>589</v>
      </c>
      <c r="F24" s="172" t="s">
        <v>38</v>
      </c>
      <c r="G24" s="178">
        <v>1</v>
      </c>
      <c r="H24" s="258"/>
      <c r="I24" s="173">
        <f t="shared" si="0"/>
        <v>0</v>
      </c>
      <c r="J24" s="173">
        <f t="shared" si="1"/>
        <v>0</v>
      </c>
      <c r="K24" s="174" t="e">
        <f t="shared" si="2"/>
        <v>#DIV/0!</v>
      </c>
      <c r="L24" s="227">
        <v>598.86</v>
      </c>
      <c r="M24" s="38"/>
      <c r="N24" s="93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3"/>
      <c r="AF24" s="33"/>
    </row>
    <row r="25" spans="1:32" x14ac:dyDescent="0.2">
      <c r="A25" s="185"/>
      <c r="B25" s="170" t="s">
        <v>346</v>
      </c>
      <c r="C25" s="171">
        <v>95673</v>
      </c>
      <c r="D25" s="170" t="s">
        <v>35</v>
      </c>
      <c r="E25" s="170" t="s">
        <v>590</v>
      </c>
      <c r="F25" s="172" t="s">
        <v>38</v>
      </c>
      <c r="G25" s="178">
        <v>1</v>
      </c>
      <c r="H25" s="258"/>
      <c r="I25" s="173">
        <f t="shared" si="0"/>
        <v>0</v>
      </c>
      <c r="J25" s="173">
        <f t="shared" si="1"/>
        <v>0</v>
      </c>
      <c r="K25" s="174" t="e">
        <f t="shared" si="2"/>
        <v>#DIV/0!</v>
      </c>
      <c r="L25" s="227">
        <v>266.83999999999997</v>
      </c>
      <c r="M25" s="38"/>
      <c r="N25" s="93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3"/>
      <c r="AF25" s="33"/>
    </row>
    <row r="26" spans="1:32" ht="28.5" x14ac:dyDescent="0.2">
      <c r="A26" s="185"/>
      <c r="B26" s="170" t="s">
        <v>347</v>
      </c>
      <c r="C26" s="171">
        <v>101509</v>
      </c>
      <c r="D26" s="170" t="s">
        <v>35</v>
      </c>
      <c r="E26" s="170" t="s">
        <v>39</v>
      </c>
      <c r="F26" s="172" t="s">
        <v>38</v>
      </c>
      <c r="G26" s="178">
        <v>1</v>
      </c>
      <c r="H26" s="258"/>
      <c r="I26" s="173">
        <f t="shared" si="0"/>
        <v>0</v>
      </c>
      <c r="J26" s="173">
        <f t="shared" si="1"/>
        <v>0</v>
      </c>
      <c r="K26" s="174" t="e">
        <f t="shared" si="2"/>
        <v>#DIV/0!</v>
      </c>
      <c r="L26" s="227">
        <v>1981.34</v>
      </c>
      <c r="M26" s="38"/>
      <c r="N26" s="93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3"/>
      <c r="AF26" s="33"/>
    </row>
    <row r="27" spans="1:32" ht="28.5" x14ac:dyDescent="0.2">
      <c r="A27" s="185"/>
      <c r="B27" s="170" t="s">
        <v>348</v>
      </c>
      <c r="C27" s="171">
        <v>103689</v>
      </c>
      <c r="D27" s="170" t="s">
        <v>35</v>
      </c>
      <c r="E27" s="170" t="s">
        <v>40</v>
      </c>
      <c r="F27" s="172" t="s">
        <v>36</v>
      </c>
      <c r="G27" s="178">
        <v>6</v>
      </c>
      <c r="H27" s="258"/>
      <c r="I27" s="173">
        <f t="shared" si="0"/>
        <v>0</v>
      </c>
      <c r="J27" s="173">
        <f t="shared" si="1"/>
        <v>0</v>
      </c>
      <c r="K27" s="174" t="e">
        <f t="shared" si="2"/>
        <v>#DIV/0!</v>
      </c>
      <c r="L27" s="227">
        <v>471.09</v>
      </c>
      <c r="M27" s="38"/>
      <c r="N27" s="93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3"/>
      <c r="AF27" s="33"/>
    </row>
    <row r="28" spans="1:32" ht="28.5" x14ac:dyDescent="0.2">
      <c r="A28" s="185"/>
      <c r="B28" s="170" t="s">
        <v>349</v>
      </c>
      <c r="C28" s="171" t="s">
        <v>802</v>
      </c>
      <c r="D28" s="170" t="s">
        <v>381</v>
      </c>
      <c r="E28" s="182" t="s">
        <v>803</v>
      </c>
      <c r="F28" s="172" t="s">
        <v>38</v>
      </c>
      <c r="G28" s="178">
        <v>20</v>
      </c>
      <c r="H28" s="258"/>
      <c r="I28" s="173">
        <f t="shared" si="0"/>
        <v>0</v>
      </c>
      <c r="J28" s="173">
        <f t="shared" si="1"/>
        <v>0</v>
      </c>
      <c r="K28" s="174" t="e">
        <f t="shared" si="2"/>
        <v>#DIV/0!</v>
      </c>
      <c r="L28" s="227">
        <v>330.81</v>
      </c>
      <c r="M28" s="38"/>
      <c r="N28" s="93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3"/>
      <c r="AF28" s="33"/>
    </row>
    <row r="29" spans="1:32" x14ac:dyDescent="0.2">
      <c r="A29" s="185"/>
      <c r="B29" s="170" t="s">
        <v>350</v>
      </c>
      <c r="C29" s="171">
        <v>98459</v>
      </c>
      <c r="D29" s="170" t="s">
        <v>35</v>
      </c>
      <c r="E29" s="170" t="s">
        <v>591</v>
      </c>
      <c r="F29" s="172" t="s">
        <v>36</v>
      </c>
      <c r="G29" s="178">
        <v>330</v>
      </c>
      <c r="H29" s="258"/>
      <c r="I29" s="173">
        <f t="shared" si="0"/>
        <v>0</v>
      </c>
      <c r="J29" s="173">
        <f t="shared" si="1"/>
        <v>0</v>
      </c>
      <c r="K29" s="174" t="e">
        <f t="shared" si="2"/>
        <v>#DIV/0!</v>
      </c>
      <c r="L29" s="227">
        <v>93.89</v>
      </c>
      <c r="M29" s="38"/>
      <c r="N29" s="93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3"/>
      <c r="AF29" s="33"/>
    </row>
    <row r="30" spans="1:32" x14ac:dyDescent="0.2">
      <c r="A30" s="185"/>
      <c r="B30" s="166" t="s">
        <v>491</v>
      </c>
      <c r="C30" s="166"/>
      <c r="D30" s="166"/>
      <c r="E30" s="166" t="s">
        <v>502</v>
      </c>
      <c r="F30" s="166"/>
      <c r="G30" s="177"/>
      <c r="H30" s="259"/>
      <c r="I30" s="173"/>
      <c r="J30" s="173"/>
      <c r="K30" s="169"/>
      <c r="L30" s="227"/>
      <c r="M30" s="38"/>
      <c r="N30" s="93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3"/>
      <c r="AF30" s="33"/>
    </row>
    <row r="31" spans="1:32" x14ac:dyDescent="0.2">
      <c r="A31" s="185"/>
      <c r="B31" s="170" t="s">
        <v>492</v>
      </c>
      <c r="C31" s="171">
        <v>93565</v>
      </c>
      <c r="D31" s="170" t="s">
        <v>35</v>
      </c>
      <c r="E31" s="170" t="s">
        <v>500</v>
      </c>
      <c r="F31" s="172" t="s">
        <v>233</v>
      </c>
      <c r="G31" s="178">
        <v>2</v>
      </c>
      <c r="H31" s="258"/>
      <c r="I31" s="173">
        <f t="shared" si="0"/>
        <v>0</v>
      </c>
      <c r="J31" s="173">
        <f t="shared" si="1"/>
        <v>0</v>
      </c>
      <c r="K31" s="174" t="e">
        <f t="shared" si="2"/>
        <v>#DIV/0!</v>
      </c>
      <c r="L31" s="227">
        <v>20307.3</v>
      </c>
      <c r="M31" s="38"/>
      <c r="N31" s="93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3"/>
      <c r="AF31" s="33"/>
    </row>
    <row r="32" spans="1:32" x14ac:dyDescent="0.2">
      <c r="A32" s="185"/>
      <c r="B32" s="166" t="s">
        <v>37</v>
      </c>
      <c r="C32" s="166"/>
      <c r="D32" s="166"/>
      <c r="E32" s="166" t="s">
        <v>351</v>
      </c>
      <c r="F32" s="166"/>
      <c r="G32" s="177"/>
      <c r="H32" s="259"/>
      <c r="I32" s="173"/>
      <c r="J32" s="173"/>
      <c r="K32" s="169"/>
      <c r="L32" s="227"/>
      <c r="M32" s="38"/>
      <c r="N32" s="93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3"/>
      <c r="AF32" s="33"/>
    </row>
    <row r="33" spans="1:32" ht="28.5" x14ac:dyDescent="0.2">
      <c r="A33" s="185"/>
      <c r="B33" s="170" t="s">
        <v>352</v>
      </c>
      <c r="C33" s="171" t="s">
        <v>592</v>
      </c>
      <c r="D33" s="170" t="s">
        <v>804</v>
      </c>
      <c r="E33" s="182" t="s">
        <v>830</v>
      </c>
      <c r="F33" s="172" t="s">
        <v>38</v>
      </c>
      <c r="G33" s="178">
        <v>1</v>
      </c>
      <c r="H33" s="258"/>
      <c r="I33" s="173">
        <f t="shared" si="0"/>
        <v>0</v>
      </c>
      <c r="J33" s="173">
        <f t="shared" si="1"/>
        <v>0</v>
      </c>
      <c r="K33" s="174" t="e">
        <f t="shared" si="2"/>
        <v>#DIV/0!</v>
      </c>
      <c r="L33" s="227">
        <v>53.29</v>
      </c>
      <c r="M33" s="38"/>
      <c r="N33" s="93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3"/>
      <c r="AF33" s="33"/>
    </row>
    <row r="34" spans="1:32" x14ac:dyDescent="0.2">
      <c r="A34" s="185"/>
      <c r="B34" s="166" t="s">
        <v>498</v>
      </c>
      <c r="C34" s="166"/>
      <c r="D34" s="166"/>
      <c r="E34" s="166" t="s">
        <v>224</v>
      </c>
      <c r="F34" s="166"/>
      <c r="G34" s="177"/>
      <c r="H34" s="259"/>
      <c r="I34" s="173"/>
      <c r="J34" s="173"/>
      <c r="K34" s="169"/>
      <c r="L34" s="227"/>
      <c r="M34" s="38"/>
      <c r="N34" s="91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3"/>
      <c r="AF34" s="33"/>
    </row>
    <row r="35" spans="1:32" ht="57" x14ac:dyDescent="0.2">
      <c r="A35" s="185"/>
      <c r="B35" s="170" t="s">
        <v>499</v>
      </c>
      <c r="C35" s="171" t="s">
        <v>800</v>
      </c>
      <c r="D35" s="170" t="s">
        <v>381</v>
      </c>
      <c r="E35" s="182" t="s">
        <v>801</v>
      </c>
      <c r="F35" s="172" t="s">
        <v>225</v>
      </c>
      <c r="G35" s="178">
        <v>275</v>
      </c>
      <c r="H35" s="258"/>
      <c r="I35" s="173">
        <f t="shared" si="0"/>
        <v>0</v>
      </c>
      <c r="J35" s="173">
        <f t="shared" si="1"/>
        <v>0</v>
      </c>
      <c r="K35" s="174" t="e">
        <f t="shared" si="2"/>
        <v>#DIV/0!</v>
      </c>
      <c r="L35" s="227">
        <v>37.770000000000003</v>
      </c>
      <c r="M35" s="38"/>
      <c r="N35" s="93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3"/>
      <c r="AF35" s="33"/>
    </row>
    <row r="36" spans="1:32" x14ac:dyDescent="0.2">
      <c r="A36" s="185"/>
      <c r="B36" s="166">
        <v>2</v>
      </c>
      <c r="C36" s="166"/>
      <c r="D36" s="166"/>
      <c r="E36" s="166" t="s">
        <v>42</v>
      </c>
      <c r="F36" s="166"/>
      <c r="G36" s="177"/>
      <c r="H36" s="259"/>
      <c r="I36" s="173"/>
      <c r="J36" s="188">
        <f>SUM(J37:J52)</f>
        <v>0</v>
      </c>
      <c r="K36" s="169" t="e">
        <f>SUM(K20:K35)</f>
        <v>#DIV/0!</v>
      </c>
      <c r="L36" s="227"/>
      <c r="M36" s="38"/>
      <c r="N36" s="93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3"/>
      <c r="AF36" s="33"/>
    </row>
    <row r="37" spans="1:32" ht="28.5" x14ac:dyDescent="0.2">
      <c r="A37" s="185"/>
      <c r="B37" s="170" t="s">
        <v>43</v>
      </c>
      <c r="C37" s="171">
        <v>99059</v>
      </c>
      <c r="D37" s="170" t="s">
        <v>35</v>
      </c>
      <c r="E37" s="170" t="s">
        <v>593</v>
      </c>
      <c r="F37" s="172" t="s">
        <v>44</v>
      </c>
      <c r="G37" s="178">
        <v>125</v>
      </c>
      <c r="H37" s="258"/>
      <c r="I37" s="173">
        <f t="shared" si="0"/>
        <v>0</v>
      </c>
      <c r="J37" s="173">
        <f t="shared" si="1"/>
        <v>0</v>
      </c>
      <c r="K37" s="174" t="e">
        <f>J37/$J$36</f>
        <v>#DIV/0!</v>
      </c>
      <c r="L37" s="227">
        <v>75.180000000000007</v>
      </c>
      <c r="M37" s="38"/>
      <c r="N37" s="93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3"/>
      <c r="AF37" s="33"/>
    </row>
    <row r="38" spans="1:32" ht="42.75" x14ac:dyDescent="0.2">
      <c r="A38" s="185"/>
      <c r="B38" s="170" t="s">
        <v>45</v>
      </c>
      <c r="C38" s="171">
        <v>90100</v>
      </c>
      <c r="D38" s="170" t="s">
        <v>35</v>
      </c>
      <c r="E38" s="170" t="s">
        <v>756</v>
      </c>
      <c r="F38" s="172" t="s">
        <v>47</v>
      </c>
      <c r="G38" s="178">
        <v>203.88</v>
      </c>
      <c r="H38" s="258"/>
      <c r="I38" s="173">
        <f t="shared" si="0"/>
        <v>0</v>
      </c>
      <c r="J38" s="173">
        <f t="shared" si="1"/>
        <v>0</v>
      </c>
      <c r="K38" s="174" t="e">
        <f t="shared" ref="K38:K52" si="3">J38/$J$36</f>
        <v>#DIV/0!</v>
      </c>
      <c r="L38" s="227">
        <v>14.63</v>
      </c>
      <c r="M38" s="38"/>
      <c r="N38" s="93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3"/>
      <c r="AF38" s="33"/>
    </row>
    <row r="39" spans="1:32" x14ac:dyDescent="0.2">
      <c r="A39" s="185"/>
      <c r="B39" s="170" t="s">
        <v>48</v>
      </c>
      <c r="C39" s="171">
        <v>93358</v>
      </c>
      <c r="D39" s="170" t="s">
        <v>35</v>
      </c>
      <c r="E39" s="170" t="s">
        <v>46</v>
      </c>
      <c r="F39" s="172" t="s">
        <v>47</v>
      </c>
      <c r="G39" s="178">
        <v>23.341999999999999</v>
      </c>
      <c r="H39" s="258"/>
      <c r="I39" s="173">
        <f t="shared" si="0"/>
        <v>0</v>
      </c>
      <c r="J39" s="173">
        <f t="shared" si="1"/>
        <v>0</v>
      </c>
      <c r="K39" s="174" t="e">
        <f t="shared" si="3"/>
        <v>#DIV/0!</v>
      </c>
      <c r="L39" s="227">
        <v>106.09</v>
      </c>
      <c r="M39" s="38"/>
      <c r="N39" s="93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3"/>
      <c r="AF39" s="33"/>
    </row>
    <row r="40" spans="1:32" ht="28.5" x14ac:dyDescent="0.2">
      <c r="A40" s="185"/>
      <c r="B40" s="170" t="s">
        <v>49</v>
      </c>
      <c r="C40" s="171">
        <v>100324</v>
      </c>
      <c r="D40" s="170" t="s">
        <v>35</v>
      </c>
      <c r="E40" s="170" t="s">
        <v>746</v>
      </c>
      <c r="F40" s="172" t="s">
        <v>47</v>
      </c>
      <c r="G40" s="178">
        <v>36.186</v>
      </c>
      <c r="H40" s="258"/>
      <c r="I40" s="173">
        <f t="shared" si="0"/>
        <v>0</v>
      </c>
      <c r="J40" s="173">
        <f t="shared" si="1"/>
        <v>0</v>
      </c>
      <c r="K40" s="174" t="e">
        <f t="shared" si="3"/>
        <v>#DIV/0!</v>
      </c>
      <c r="L40" s="227">
        <v>202.14</v>
      </c>
      <c r="M40" s="38"/>
      <c r="N40" s="93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3"/>
      <c r="AF40" s="33"/>
    </row>
    <row r="41" spans="1:32" ht="28.5" x14ac:dyDescent="0.2">
      <c r="A41" s="185"/>
      <c r="B41" s="170" t="s">
        <v>50</v>
      </c>
      <c r="C41" s="171">
        <v>96534</v>
      </c>
      <c r="D41" s="170" t="s">
        <v>35</v>
      </c>
      <c r="E41" s="170" t="s">
        <v>697</v>
      </c>
      <c r="F41" s="172" t="s">
        <v>36</v>
      </c>
      <c r="G41" s="178">
        <v>392.1</v>
      </c>
      <c r="H41" s="258"/>
      <c r="I41" s="173">
        <f t="shared" si="0"/>
        <v>0</v>
      </c>
      <c r="J41" s="173">
        <f t="shared" si="1"/>
        <v>0</v>
      </c>
      <c r="K41" s="174" t="e">
        <f t="shared" si="3"/>
        <v>#DIV/0!</v>
      </c>
      <c r="L41" s="227">
        <v>89.51</v>
      </c>
      <c r="M41" s="38"/>
      <c r="N41" s="93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3"/>
      <c r="AF41" s="33"/>
    </row>
    <row r="42" spans="1:32" x14ac:dyDescent="0.2">
      <c r="A42" s="185"/>
      <c r="B42" s="170" t="s">
        <v>51</v>
      </c>
      <c r="C42" s="171">
        <v>96543</v>
      </c>
      <c r="D42" s="170" t="s">
        <v>35</v>
      </c>
      <c r="E42" s="170" t="s">
        <v>594</v>
      </c>
      <c r="F42" s="172" t="s">
        <v>52</v>
      </c>
      <c r="G42" s="178">
        <v>440.3</v>
      </c>
      <c r="H42" s="258"/>
      <c r="I42" s="173">
        <f t="shared" si="0"/>
        <v>0</v>
      </c>
      <c r="J42" s="173">
        <f t="shared" si="1"/>
        <v>0</v>
      </c>
      <c r="K42" s="174" t="e">
        <f t="shared" si="3"/>
        <v>#DIV/0!</v>
      </c>
      <c r="L42" s="227">
        <v>22.77</v>
      </c>
      <c r="M42" s="38"/>
      <c r="N42" s="93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3"/>
      <c r="AF42" s="33"/>
    </row>
    <row r="43" spans="1:32" x14ac:dyDescent="0.2">
      <c r="A43" s="185"/>
      <c r="B43" s="170" t="s">
        <v>53</v>
      </c>
      <c r="C43" s="171">
        <v>96544</v>
      </c>
      <c r="D43" s="170" t="s">
        <v>35</v>
      </c>
      <c r="E43" s="170" t="s">
        <v>595</v>
      </c>
      <c r="F43" s="172" t="s">
        <v>52</v>
      </c>
      <c r="G43" s="178">
        <v>139.1</v>
      </c>
      <c r="H43" s="258"/>
      <c r="I43" s="173">
        <f t="shared" si="0"/>
        <v>0</v>
      </c>
      <c r="J43" s="173">
        <f t="shared" si="1"/>
        <v>0</v>
      </c>
      <c r="K43" s="174" t="e">
        <f t="shared" si="3"/>
        <v>#DIV/0!</v>
      </c>
      <c r="L43" s="227">
        <v>20.2</v>
      </c>
      <c r="M43" s="38"/>
      <c r="N43" s="93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3"/>
      <c r="AF43" s="33"/>
    </row>
    <row r="44" spans="1:32" x14ac:dyDescent="0.2">
      <c r="A44" s="185"/>
      <c r="B44" s="170" t="s">
        <v>54</v>
      </c>
      <c r="C44" s="171">
        <v>96545</v>
      </c>
      <c r="D44" s="170" t="s">
        <v>35</v>
      </c>
      <c r="E44" s="170" t="s">
        <v>596</v>
      </c>
      <c r="F44" s="172" t="s">
        <v>52</v>
      </c>
      <c r="G44" s="178">
        <v>1010.5</v>
      </c>
      <c r="H44" s="258"/>
      <c r="I44" s="173">
        <f t="shared" si="0"/>
        <v>0</v>
      </c>
      <c r="J44" s="173">
        <f t="shared" si="1"/>
        <v>0</v>
      </c>
      <c r="K44" s="174" t="e">
        <f t="shared" si="3"/>
        <v>#DIV/0!</v>
      </c>
      <c r="L44" s="227">
        <v>17.98</v>
      </c>
      <c r="M44" s="38"/>
      <c r="N44" s="93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3"/>
      <c r="AF44" s="33"/>
    </row>
    <row r="45" spans="1:32" x14ac:dyDescent="0.2">
      <c r="A45" s="185"/>
      <c r="B45" s="170" t="s">
        <v>55</v>
      </c>
      <c r="C45" s="171" t="s">
        <v>56</v>
      </c>
      <c r="D45" s="170" t="s">
        <v>35</v>
      </c>
      <c r="E45" s="170" t="s">
        <v>597</v>
      </c>
      <c r="F45" s="172" t="s">
        <v>52</v>
      </c>
      <c r="G45" s="178">
        <v>650</v>
      </c>
      <c r="H45" s="258"/>
      <c r="I45" s="173">
        <f t="shared" si="0"/>
        <v>0</v>
      </c>
      <c r="J45" s="173">
        <f t="shared" si="1"/>
        <v>0</v>
      </c>
      <c r="K45" s="174" t="e">
        <f t="shared" si="3"/>
        <v>#DIV/0!</v>
      </c>
      <c r="L45" s="227">
        <v>15.58</v>
      </c>
      <c r="M45" s="38"/>
      <c r="N45" s="93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3"/>
      <c r="AF45" s="33"/>
    </row>
    <row r="46" spans="1:32" ht="28.5" x14ac:dyDescent="0.2">
      <c r="A46" s="185"/>
      <c r="B46" s="170" t="s">
        <v>57</v>
      </c>
      <c r="C46" s="171">
        <v>104920</v>
      </c>
      <c r="D46" s="170" t="s">
        <v>35</v>
      </c>
      <c r="E46" s="170" t="s">
        <v>598</v>
      </c>
      <c r="F46" s="172" t="s">
        <v>52</v>
      </c>
      <c r="G46" s="178">
        <v>724.4</v>
      </c>
      <c r="H46" s="258"/>
      <c r="I46" s="173">
        <f t="shared" si="0"/>
        <v>0</v>
      </c>
      <c r="J46" s="173">
        <f t="shared" si="1"/>
        <v>0</v>
      </c>
      <c r="K46" s="174" t="e">
        <f t="shared" si="3"/>
        <v>#DIV/0!</v>
      </c>
      <c r="L46" s="227">
        <v>11.87</v>
      </c>
      <c r="M46" s="38"/>
      <c r="N46" s="93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3"/>
      <c r="AF46" s="33"/>
    </row>
    <row r="47" spans="1:32" ht="28.5" x14ac:dyDescent="0.2">
      <c r="A47" s="185"/>
      <c r="B47" s="170" t="s">
        <v>58</v>
      </c>
      <c r="C47" s="171">
        <v>104921</v>
      </c>
      <c r="D47" s="170" t="s">
        <v>35</v>
      </c>
      <c r="E47" s="170" t="s">
        <v>599</v>
      </c>
      <c r="F47" s="172" t="s">
        <v>52</v>
      </c>
      <c r="G47" s="178">
        <v>655.8</v>
      </c>
      <c r="H47" s="258"/>
      <c r="I47" s="173">
        <f t="shared" si="0"/>
        <v>0</v>
      </c>
      <c r="J47" s="173">
        <f t="shared" si="1"/>
        <v>0</v>
      </c>
      <c r="K47" s="174" t="e">
        <f t="shared" si="3"/>
        <v>#DIV/0!</v>
      </c>
      <c r="L47" s="227">
        <v>11.09</v>
      </c>
      <c r="M47" s="38"/>
      <c r="N47" s="93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3"/>
      <c r="AE47" s="33"/>
      <c r="AF47" s="33"/>
    </row>
    <row r="48" spans="1:32" ht="28.5" x14ac:dyDescent="0.2">
      <c r="A48" s="185"/>
      <c r="B48" s="170" t="s">
        <v>59</v>
      </c>
      <c r="C48" s="171">
        <v>96557</v>
      </c>
      <c r="D48" s="170" t="s">
        <v>35</v>
      </c>
      <c r="E48" s="170" t="s">
        <v>783</v>
      </c>
      <c r="F48" s="172" t="s">
        <v>47</v>
      </c>
      <c r="G48" s="178">
        <v>56.9</v>
      </c>
      <c r="H48" s="258"/>
      <c r="I48" s="173">
        <f t="shared" si="0"/>
        <v>0</v>
      </c>
      <c r="J48" s="173">
        <f t="shared" si="1"/>
        <v>0</v>
      </c>
      <c r="K48" s="174" t="e">
        <f t="shared" si="3"/>
        <v>#DIV/0!</v>
      </c>
      <c r="L48" s="227">
        <v>674.67</v>
      </c>
      <c r="M48" s="38"/>
      <c r="N48" s="93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3"/>
      <c r="AE48" s="33"/>
      <c r="AF48" s="33"/>
    </row>
    <row r="49" spans="1:32" x14ac:dyDescent="0.2">
      <c r="A49" s="185"/>
      <c r="B49" s="170" t="s">
        <v>60</v>
      </c>
      <c r="C49" s="171">
        <v>100574</v>
      </c>
      <c r="D49" s="170" t="s">
        <v>35</v>
      </c>
      <c r="E49" s="170" t="s">
        <v>61</v>
      </c>
      <c r="F49" s="172" t="s">
        <v>47</v>
      </c>
      <c r="G49" s="178">
        <v>167.23500000000001</v>
      </c>
      <c r="H49" s="258"/>
      <c r="I49" s="173">
        <f t="shared" si="0"/>
        <v>0</v>
      </c>
      <c r="J49" s="173">
        <f t="shared" si="1"/>
        <v>0</v>
      </c>
      <c r="K49" s="174" t="e">
        <f t="shared" si="3"/>
        <v>#DIV/0!</v>
      </c>
      <c r="L49" s="227">
        <v>1.64</v>
      </c>
      <c r="M49" s="38"/>
      <c r="N49" s="70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3"/>
      <c r="AE49" s="33"/>
      <c r="AF49" s="33"/>
    </row>
    <row r="50" spans="1:32" x14ac:dyDescent="0.2">
      <c r="A50" s="185"/>
      <c r="B50" s="170" t="s">
        <v>493</v>
      </c>
      <c r="C50" s="171">
        <v>93382</v>
      </c>
      <c r="D50" s="170" t="s">
        <v>35</v>
      </c>
      <c r="E50" s="170" t="s">
        <v>62</v>
      </c>
      <c r="F50" s="172" t="s">
        <v>47</v>
      </c>
      <c r="G50" s="178">
        <v>221.86</v>
      </c>
      <c r="H50" s="258"/>
      <c r="I50" s="173">
        <f t="shared" si="0"/>
        <v>0</v>
      </c>
      <c r="J50" s="173">
        <f t="shared" si="1"/>
        <v>0</v>
      </c>
      <c r="K50" s="174" t="e">
        <f t="shared" si="3"/>
        <v>#DIV/0!</v>
      </c>
      <c r="L50" s="227">
        <v>31.89</v>
      </c>
      <c r="M50" s="38"/>
      <c r="N50" s="93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3"/>
      <c r="AE50" s="33"/>
      <c r="AF50" s="33"/>
    </row>
    <row r="51" spans="1:32" x14ac:dyDescent="0.2">
      <c r="A51" s="185"/>
      <c r="B51" s="170" t="s">
        <v>494</v>
      </c>
      <c r="C51" s="171">
        <v>98557</v>
      </c>
      <c r="D51" s="170" t="s">
        <v>35</v>
      </c>
      <c r="E51" s="170" t="s">
        <v>63</v>
      </c>
      <c r="F51" s="172" t="s">
        <v>36</v>
      </c>
      <c r="G51" s="178">
        <v>388.18</v>
      </c>
      <c r="H51" s="258"/>
      <c r="I51" s="173">
        <f t="shared" si="0"/>
        <v>0</v>
      </c>
      <c r="J51" s="173">
        <f t="shared" si="1"/>
        <v>0</v>
      </c>
      <c r="K51" s="174" t="e">
        <f t="shared" si="3"/>
        <v>#DIV/0!</v>
      </c>
      <c r="L51" s="227">
        <v>55.04</v>
      </c>
      <c r="M51" s="38"/>
      <c r="N51" s="93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3"/>
      <c r="AE51" s="33"/>
      <c r="AF51" s="33"/>
    </row>
    <row r="52" spans="1:32" ht="42.75" x14ac:dyDescent="0.2">
      <c r="A52" s="185"/>
      <c r="B52" s="170" t="s">
        <v>757</v>
      </c>
      <c r="C52" s="171" t="s">
        <v>805</v>
      </c>
      <c r="D52" s="170" t="s">
        <v>804</v>
      </c>
      <c r="E52" s="182" t="s">
        <v>806</v>
      </c>
      <c r="F52" s="172" t="s">
        <v>47</v>
      </c>
      <c r="G52" s="178">
        <v>56.9</v>
      </c>
      <c r="H52" s="258"/>
      <c r="I52" s="173">
        <f t="shared" si="0"/>
        <v>0</v>
      </c>
      <c r="J52" s="173">
        <f t="shared" si="1"/>
        <v>0</v>
      </c>
      <c r="K52" s="174" t="e">
        <f t="shared" si="3"/>
        <v>#DIV/0!</v>
      </c>
      <c r="L52" s="227">
        <v>37.32</v>
      </c>
      <c r="M52" s="38"/>
      <c r="N52" s="93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3"/>
      <c r="AE52" s="33"/>
      <c r="AF52" s="33"/>
    </row>
    <row r="53" spans="1:32" x14ac:dyDescent="0.2">
      <c r="A53" s="185"/>
      <c r="B53" s="166">
        <v>3</v>
      </c>
      <c r="C53" s="166"/>
      <c r="D53" s="166"/>
      <c r="E53" s="166" t="s">
        <v>64</v>
      </c>
      <c r="F53" s="166"/>
      <c r="G53" s="177"/>
      <c r="H53" s="259"/>
      <c r="I53" s="173">
        <f t="shared" si="0"/>
        <v>0</v>
      </c>
      <c r="J53" s="188">
        <f>SUM(J55:J84)</f>
        <v>0</v>
      </c>
      <c r="K53" s="169" t="e">
        <f>SUM(K37:K52)</f>
        <v>#DIV/0!</v>
      </c>
      <c r="L53" s="227"/>
      <c r="M53" s="38"/>
      <c r="N53" s="70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3"/>
      <c r="AE53" s="33"/>
      <c r="AF53" s="33"/>
    </row>
    <row r="54" spans="1:32" ht="15.75" x14ac:dyDescent="0.2">
      <c r="A54" s="206"/>
      <c r="B54" s="166" t="s">
        <v>65</v>
      </c>
      <c r="C54" s="166"/>
      <c r="D54" s="166"/>
      <c r="E54" s="166" t="s">
        <v>66</v>
      </c>
      <c r="F54" s="166"/>
      <c r="G54" s="177"/>
      <c r="H54" s="259"/>
      <c r="I54" s="173">
        <f t="shared" si="0"/>
        <v>0</v>
      </c>
      <c r="J54" s="173"/>
      <c r="K54" s="169"/>
      <c r="L54" s="227"/>
      <c r="M54" s="38"/>
      <c r="N54" s="102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9"/>
      <c r="AE54" s="33"/>
      <c r="AF54" s="33"/>
    </row>
    <row r="55" spans="1:32" ht="28.5" x14ac:dyDescent="0.2">
      <c r="A55" s="185"/>
      <c r="B55" s="170" t="s">
        <v>67</v>
      </c>
      <c r="C55" s="171">
        <v>92423</v>
      </c>
      <c r="D55" s="170" t="s">
        <v>35</v>
      </c>
      <c r="E55" s="170" t="s">
        <v>600</v>
      </c>
      <c r="F55" s="172" t="s">
        <v>36</v>
      </c>
      <c r="G55" s="178">
        <v>283</v>
      </c>
      <c r="H55" s="258"/>
      <c r="I55" s="173">
        <f t="shared" si="0"/>
        <v>0</v>
      </c>
      <c r="J55" s="173">
        <f t="shared" si="1"/>
        <v>0</v>
      </c>
      <c r="K55" s="174" t="e">
        <f>J55/$J$53</f>
        <v>#DIV/0!</v>
      </c>
      <c r="L55" s="227">
        <v>84.37</v>
      </c>
      <c r="M55" s="38"/>
      <c r="N55" s="93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3"/>
      <c r="AE55" s="33"/>
      <c r="AF55" s="33"/>
    </row>
    <row r="56" spans="1:32" ht="27.6" customHeight="1" x14ac:dyDescent="0.2">
      <c r="A56" s="185"/>
      <c r="B56" s="170" t="s">
        <v>68</v>
      </c>
      <c r="C56" s="171">
        <v>92762</v>
      </c>
      <c r="D56" s="170" t="s">
        <v>35</v>
      </c>
      <c r="E56" s="170" t="s">
        <v>69</v>
      </c>
      <c r="F56" s="172" t="s">
        <v>52</v>
      </c>
      <c r="G56" s="178">
        <v>680.7</v>
      </c>
      <c r="H56" s="258"/>
      <c r="I56" s="173">
        <f t="shared" si="0"/>
        <v>0</v>
      </c>
      <c r="J56" s="173">
        <f t="shared" si="1"/>
        <v>0</v>
      </c>
      <c r="K56" s="174" t="e">
        <f t="shared" ref="K56:K84" si="4">J56/$J$53</f>
        <v>#DIV/0!</v>
      </c>
      <c r="L56" s="227">
        <v>11.98</v>
      </c>
      <c r="M56" s="38"/>
      <c r="N56" s="93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3"/>
      <c r="AE56" s="33"/>
      <c r="AF56" s="33"/>
    </row>
    <row r="57" spans="1:32" ht="28.5" x14ac:dyDescent="0.2">
      <c r="A57" s="185"/>
      <c r="B57" s="170" t="s">
        <v>70</v>
      </c>
      <c r="C57" s="171">
        <v>92763</v>
      </c>
      <c r="D57" s="170" t="s">
        <v>35</v>
      </c>
      <c r="E57" s="170" t="s">
        <v>71</v>
      </c>
      <c r="F57" s="172" t="s">
        <v>52</v>
      </c>
      <c r="G57" s="178">
        <v>214.4</v>
      </c>
      <c r="H57" s="258"/>
      <c r="I57" s="173">
        <f t="shared" si="0"/>
        <v>0</v>
      </c>
      <c r="J57" s="173">
        <f t="shared" si="1"/>
        <v>0</v>
      </c>
      <c r="K57" s="174" t="e">
        <f t="shared" si="4"/>
        <v>#DIV/0!</v>
      </c>
      <c r="L57" s="227">
        <v>10.029999999999999</v>
      </c>
      <c r="M57" s="38"/>
      <c r="N57" s="93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3"/>
      <c r="AE57" s="33"/>
      <c r="AF57" s="33"/>
    </row>
    <row r="58" spans="1:32" ht="28.5" x14ac:dyDescent="0.2">
      <c r="A58" s="185"/>
      <c r="B58" s="170" t="s">
        <v>72</v>
      </c>
      <c r="C58" s="171">
        <v>92764</v>
      </c>
      <c r="D58" s="170" t="s">
        <v>35</v>
      </c>
      <c r="E58" s="170" t="s">
        <v>73</v>
      </c>
      <c r="F58" s="172" t="s">
        <v>52</v>
      </c>
      <c r="G58" s="178">
        <v>145</v>
      </c>
      <c r="H58" s="258"/>
      <c r="I58" s="173">
        <f t="shared" si="0"/>
        <v>0</v>
      </c>
      <c r="J58" s="173">
        <f t="shared" si="1"/>
        <v>0</v>
      </c>
      <c r="K58" s="174" t="e">
        <f t="shared" si="4"/>
        <v>#DIV/0!</v>
      </c>
      <c r="L58" s="227">
        <v>9.65</v>
      </c>
      <c r="M58" s="38"/>
      <c r="N58" s="93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3"/>
      <c r="AE58" s="33"/>
      <c r="AF58" s="33"/>
    </row>
    <row r="59" spans="1:32" ht="28.5" x14ac:dyDescent="0.2">
      <c r="A59" s="185"/>
      <c r="B59" s="170" t="s">
        <v>74</v>
      </c>
      <c r="C59" s="171">
        <v>92759</v>
      </c>
      <c r="D59" s="170" t="s">
        <v>35</v>
      </c>
      <c r="E59" s="170" t="s">
        <v>75</v>
      </c>
      <c r="F59" s="172" t="s">
        <v>52</v>
      </c>
      <c r="G59" s="178">
        <v>403.7</v>
      </c>
      <c r="H59" s="258"/>
      <c r="I59" s="173">
        <f t="shared" si="0"/>
        <v>0</v>
      </c>
      <c r="J59" s="173">
        <f t="shared" si="1"/>
        <v>0</v>
      </c>
      <c r="K59" s="174" t="e">
        <f t="shared" si="4"/>
        <v>#DIV/0!</v>
      </c>
      <c r="L59" s="227">
        <v>15.74</v>
      </c>
      <c r="M59" s="38"/>
      <c r="N59" s="93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3"/>
      <c r="AE59" s="33"/>
      <c r="AF59" s="33"/>
    </row>
    <row r="60" spans="1:32" ht="28.5" x14ac:dyDescent="0.2">
      <c r="A60" s="185"/>
      <c r="B60" s="170" t="s">
        <v>76</v>
      </c>
      <c r="C60" s="171" t="s">
        <v>807</v>
      </c>
      <c r="D60" s="170" t="s">
        <v>381</v>
      </c>
      <c r="E60" s="182" t="s">
        <v>808</v>
      </c>
      <c r="F60" s="172" t="s">
        <v>47</v>
      </c>
      <c r="G60" s="178">
        <v>18.600000000000001</v>
      </c>
      <c r="H60" s="258"/>
      <c r="I60" s="173">
        <f t="shared" si="0"/>
        <v>0</v>
      </c>
      <c r="J60" s="173">
        <f t="shared" si="1"/>
        <v>0</v>
      </c>
      <c r="K60" s="174" t="e">
        <f t="shared" si="4"/>
        <v>#DIV/0!</v>
      </c>
      <c r="L60" s="227">
        <v>738.63</v>
      </c>
      <c r="M60" s="38"/>
      <c r="N60" s="93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3"/>
      <c r="AE60" s="33"/>
      <c r="AF60" s="33"/>
    </row>
    <row r="61" spans="1:32" ht="42.75" x14ac:dyDescent="0.2">
      <c r="A61" s="207"/>
      <c r="B61" s="170" t="s">
        <v>77</v>
      </c>
      <c r="C61" s="171" t="s">
        <v>805</v>
      </c>
      <c r="D61" s="170" t="s">
        <v>804</v>
      </c>
      <c r="E61" s="182" t="s">
        <v>806</v>
      </c>
      <c r="F61" s="172" t="s">
        <v>47</v>
      </c>
      <c r="G61" s="178">
        <v>18.600000000000001</v>
      </c>
      <c r="H61" s="258"/>
      <c r="I61" s="173">
        <f t="shared" si="0"/>
        <v>0</v>
      </c>
      <c r="J61" s="173">
        <f t="shared" si="1"/>
        <v>0</v>
      </c>
      <c r="K61" s="174" t="e">
        <f t="shared" si="4"/>
        <v>#DIV/0!</v>
      </c>
      <c r="L61" s="227">
        <v>37.32</v>
      </c>
      <c r="M61" s="38"/>
      <c r="N61" s="93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3"/>
      <c r="AE61" s="33"/>
      <c r="AF61" s="33"/>
    </row>
    <row r="62" spans="1:32" ht="15.75" x14ac:dyDescent="0.2">
      <c r="A62" s="208"/>
      <c r="B62" s="166" t="s">
        <v>78</v>
      </c>
      <c r="C62" s="166"/>
      <c r="D62" s="166"/>
      <c r="E62" s="166" t="s">
        <v>79</v>
      </c>
      <c r="F62" s="166"/>
      <c r="G62" s="177"/>
      <c r="H62" s="259"/>
      <c r="I62" s="173"/>
      <c r="J62" s="173"/>
      <c r="K62" s="169"/>
      <c r="L62" s="227"/>
      <c r="M62" s="38"/>
      <c r="N62" s="102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9"/>
      <c r="AE62" s="33"/>
      <c r="AF62" s="33"/>
    </row>
    <row r="63" spans="1:32" ht="27.6" customHeight="1" x14ac:dyDescent="0.2">
      <c r="A63" s="207"/>
      <c r="B63" s="170" t="s">
        <v>80</v>
      </c>
      <c r="C63" s="171">
        <v>92460</v>
      </c>
      <c r="D63" s="170" t="s">
        <v>35</v>
      </c>
      <c r="E63" s="170" t="s">
        <v>601</v>
      </c>
      <c r="F63" s="172" t="s">
        <v>36</v>
      </c>
      <c r="G63" s="178">
        <v>292</v>
      </c>
      <c r="H63" s="258"/>
      <c r="I63" s="173">
        <f t="shared" si="0"/>
        <v>0</v>
      </c>
      <c r="J63" s="173">
        <f t="shared" si="1"/>
        <v>0</v>
      </c>
      <c r="K63" s="174" t="e">
        <f t="shared" si="4"/>
        <v>#DIV/0!</v>
      </c>
      <c r="L63" s="227">
        <v>149.69</v>
      </c>
      <c r="M63" s="38"/>
      <c r="N63" s="93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3"/>
      <c r="AE63" s="33"/>
      <c r="AF63" s="33"/>
    </row>
    <row r="64" spans="1:32" ht="28.5" x14ac:dyDescent="0.2">
      <c r="A64" s="185"/>
      <c r="B64" s="170" t="s">
        <v>81</v>
      </c>
      <c r="C64" s="171">
        <v>92760</v>
      </c>
      <c r="D64" s="170" t="s">
        <v>35</v>
      </c>
      <c r="E64" s="170" t="s">
        <v>82</v>
      </c>
      <c r="F64" s="172" t="s">
        <v>52</v>
      </c>
      <c r="G64" s="178">
        <v>403.8</v>
      </c>
      <c r="H64" s="258"/>
      <c r="I64" s="173">
        <f t="shared" si="0"/>
        <v>0</v>
      </c>
      <c r="J64" s="173">
        <f t="shared" si="1"/>
        <v>0</v>
      </c>
      <c r="K64" s="174" t="e">
        <f t="shared" si="4"/>
        <v>#DIV/0!</v>
      </c>
      <c r="L64" s="227">
        <v>14.6</v>
      </c>
      <c r="M64" s="38"/>
      <c r="N64" s="93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3"/>
      <c r="AE64" s="33"/>
      <c r="AF64" s="33"/>
    </row>
    <row r="65" spans="1:32" ht="28.5" x14ac:dyDescent="0.2">
      <c r="A65" s="185"/>
      <c r="B65" s="170" t="s">
        <v>83</v>
      </c>
      <c r="C65" s="171">
        <v>92761</v>
      </c>
      <c r="D65" s="170" t="s">
        <v>35</v>
      </c>
      <c r="E65" s="170" t="s">
        <v>84</v>
      </c>
      <c r="F65" s="172" t="s">
        <v>52</v>
      </c>
      <c r="G65" s="178">
        <v>143.5</v>
      </c>
      <c r="H65" s="258"/>
      <c r="I65" s="173">
        <f t="shared" si="0"/>
        <v>0</v>
      </c>
      <c r="J65" s="173">
        <f t="shared" si="1"/>
        <v>0</v>
      </c>
      <c r="K65" s="174" t="e">
        <f t="shared" si="4"/>
        <v>#DIV/0!</v>
      </c>
      <c r="L65" s="227">
        <v>13.56</v>
      </c>
      <c r="M65" s="38"/>
      <c r="N65" s="93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3"/>
      <c r="AE65" s="33"/>
      <c r="AF65" s="33"/>
    </row>
    <row r="66" spans="1:32" ht="28.5" x14ac:dyDescent="0.2">
      <c r="A66" s="185"/>
      <c r="B66" s="170" t="s">
        <v>85</v>
      </c>
      <c r="C66" s="171">
        <v>92762</v>
      </c>
      <c r="D66" s="170" t="s">
        <v>35</v>
      </c>
      <c r="E66" s="170" t="s">
        <v>69</v>
      </c>
      <c r="F66" s="172" t="s">
        <v>52</v>
      </c>
      <c r="G66" s="178">
        <v>541.9</v>
      </c>
      <c r="H66" s="258"/>
      <c r="I66" s="173">
        <f t="shared" si="0"/>
        <v>0</v>
      </c>
      <c r="J66" s="173">
        <f t="shared" si="1"/>
        <v>0</v>
      </c>
      <c r="K66" s="174" t="e">
        <f t="shared" si="4"/>
        <v>#DIV/0!</v>
      </c>
      <c r="L66" s="227">
        <v>11.98</v>
      </c>
      <c r="M66" s="38"/>
      <c r="N66" s="93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3"/>
      <c r="AE66" s="33"/>
      <c r="AF66" s="33"/>
    </row>
    <row r="67" spans="1:32" ht="28.5" x14ac:dyDescent="0.2">
      <c r="A67" s="185"/>
      <c r="B67" s="170" t="s">
        <v>86</v>
      </c>
      <c r="C67" s="171">
        <v>92763</v>
      </c>
      <c r="D67" s="170" t="s">
        <v>35</v>
      </c>
      <c r="E67" s="170" t="s">
        <v>71</v>
      </c>
      <c r="F67" s="172" t="s">
        <v>52</v>
      </c>
      <c r="G67" s="178">
        <v>525.5</v>
      </c>
      <c r="H67" s="258"/>
      <c r="I67" s="173">
        <f t="shared" si="0"/>
        <v>0</v>
      </c>
      <c r="J67" s="173">
        <f t="shared" si="1"/>
        <v>0</v>
      </c>
      <c r="K67" s="174" t="e">
        <f t="shared" si="4"/>
        <v>#DIV/0!</v>
      </c>
      <c r="L67" s="227">
        <v>10.029999999999999</v>
      </c>
      <c r="M67" s="38"/>
      <c r="N67" s="93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3"/>
      <c r="AE67" s="33"/>
      <c r="AF67" s="33"/>
    </row>
    <row r="68" spans="1:32" ht="28.5" x14ac:dyDescent="0.2">
      <c r="A68" s="185"/>
      <c r="B68" s="170" t="s">
        <v>87</v>
      </c>
      <c r="C68" s="171">
        <v>92764</v>
      </c>
      <c r="D68" s="170" t="s">
        <v>35</v>
      </c>
      <c r="E68" s="170" t="s">
        <v>73</v>
      </c>
      <c r="F68" s="172" t="s">
        <v>52</v>
      </c>
      <c r="G68" s="178">
        <v>360.3</v>
      </c>
      <c r="H68" s="258"/>
      <c r="I68" s="173">
        <f t="shared" si="0"/>
        <v>0</v>
      </c>
      <c r="J68" s="173">
        <f t="shared" si="1"/>
        <v>0</v>
      </c>
      <c r="K68" s="174" t="e">
        <f t="shared" si="4"/>
        <v>#DIV/0!</v>
      </c>
      <c r="L68" s="227">
        <v>9.65</v>
      </c>
      <c r="M68" s="38"/>
      <c r="N68" s="93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3"/>
      <c r="AE68" s="33"/>
      <c r="AF68" s="33"/>
    </row>
    <row r="69" spans="1:32" ht="28.5" x14ac:dyDescent="0.2">
      <c r="A69" s="185"/>
      <c r="B69" s="170" t="s">
        <v>88</v>
      </c>
      <c r="C69" s="171">
        <v>92759</v>
      </c>
      <c r="D69" s="170" t="s">
        <v>35</v>
      </c>
      <c r="E69" s="170" t="s">
        <v>75</v>
      </c>
      <c r="F69" s="172" t="s">
        <v>52</v>
      </c>
      <c r="G69" s="178">
        <v>432.2</v>
      </c>
      <c r="H69" s="258"/>
      <c r="I69" s="173">
        <f t="shared" si="0"/>
        <v>0</v>
      </c>
      <c r="J69" s="173">
        <f t="shared" si="1"/>
        <v>0</v>
      </c>
      <c r="K69" s="174" t="e">
        <f t="shared" si="4"/>
        <v>#DIV/0!</v>
      </c>
      <c r="L69" s="227">
        <v>15.74</v>
      </c>
      <c r="M69" s="38"/>
      <c r="N69" s="93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3"/>
      <c r="AE69" s="33"/>
      <c r="AF69" s="33"/>
    </row>
    <row r="70" spans="1:32" ht="28.5" x14ac:dyDescent="0.2">
      <c r="A70" s="185"/>
      <c r="B70" s="170" t="s">
        <v>89</v>
      </c>
      <c r="C70" s="171" t="s">
        <v>807</v>
      </c>
      <c r="D70" s="170" t="s">
        <v>381</v>
      </c>
      <c r="E70" s="182" t="s">
        <v>808</v>
      </c>
      <c r="F70" s="172" t="s">
        <v>47</v>
      </c>
      <c r="G70" s="178">
        <v>30.1</v>
      </c>
      <c r="H70" s="258"/>
      <c r="I70" s="173">
        <f t="shared" si="0"/>
        <v>0</v>
      </c>
      <c r="J70" s="173">
        <f t="shared" si="1"/>
        <v>0</v>
      </c>
      <c r="K70" s="174" t="e">
        <f t="shared" si="4"/>
        <v>#DIV/0!</v>
      </c>
      <c r="L70" s="227">
        <v>738.63</v>
      </c>
      <c r="M70" s="38"/>
      <c r="N70" s="93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3"/>
      <c r="AE70" s="33"/>
      <c r="AF70" s="33"/>
    </row>
    <row r="71" spans="1:32" ht="42.75" x14ac:dyDescent="0.2">
      <c r="A71" s="185"/>
      <c r="B71" s="170" t="s">
        <v>90</v>
      </c>
      <c r="C71" s="171" t="s">
        <v>805</v>
      </c>
      <c r="D71" s="170" t="s">
        <v>804</v>
      </c>
      <c r="E71" s="182" t="s">
        <v>806</v>
      </c>
      <c r="F71" s="172" t="s">
        <v>47</v>
      </c>
      <c r="G71" s="178">
        <v>30.1</v>
      </c>
      <c r="H71" s="258"/>
      <c r="I71" s="173">
        <f t="shared" si="0"/>
        <v>0</v>
      </c>
      <c r="J71" s="173">
        <f t="shared" si="1"/>
        <v>0</v>
      </c>
      <c r="K71" s="174" t="e">
        <f t="shared" si="4"/>
        <v>#DIV/0!</v>
      </c>
      <c r="L71" s="227">
        <v>37.32</v>
      </c>
      <c r="M71" s="38"/>
      <c r="N71" s="70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3"/>
      <c r="AE71" s="33"/>
      <c r="AF71" s="33"/>
    </row>
    <row r="72" spans="1:32" x14ac:dyDescent="0.2">
      <c r="A72" s="185"/>
      <c r="B72" s="166" t="s">
        <v>91</v>
      </c>
      <c r="C72" s="166"/>
      <c r="D72" s="166"/>
      <c r="E72" s="166" t="s">
        <v>587</v>
      </c>
      <c r="F72" s="166"/>
      <c r="G72" s="177"/>
      <c r="H72" s="259"/>
      <c r="I72" s="173"/>
      <c r="J72" s="173"/>
      <c r="K72" s="169"/>
      <c r="L72" s="227"/>
      <c r="M72" s="38"/>
      <c r="N72" s="93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3"/>
      <c r="AE72" s="33"/>
      <c r="AF72" s="33"/>
    </row>
    <row r="73" spans="1:32" ht="28.5" x14ac:dyDescent="0.2">
      <c r="A73" s="185"/>
      <c r="B73" s="170" t="s">
        <v>92</v>
      </c>
      <c r="C73" s="171">
        <v>92515</v>
      </c>
      <c r="D73" s="170" t="s">
        <v>35</v>
      </c>
      <c r="E73" s="170" t="s">
        <v>602</v>
      </c>
      <c r="F73" s="172" t="s">
        <v>36</v>
      </c>
      <c r="G73" s="178">
        <v>56.6</v>
      </c>
      <c r="H73" s="258"/>
      <c r="I73" s="173">
        <f t="shared" si="0"/>
        <v>0</v>
      </c>
      <c r="J73" s="173">
        <f t="shared" si="1"/>
        <v>0</v>
      </c>
      <c r="K73" s="174" t="e">
        <f t="shared" si="4"/>
        <v>#DIV/0!</v>
      </c>
      <c r="L73" s="227">
        <v>95.44</v>
      </c>
      <c r="M73" s="38"/>
      <c r="N73" s="70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3"/>
      <c r="AE73" s="33"/>
      <c r="AF73" s="33"/>
    </row>
    <row r="74" spans="1:32" ht="28.5" x14ac:dyDescent="0.2">
      <c r="A74" s="185"/>
      <c r="B74" s="170" t="s">
        <v>93</v>
      </c>
      <c r="C74" s="171">
        <v>92768</v>
      </c>
      <c r="D74" s="170" t="s">
        <v>35</v>
      </c>
      <c r="E74" s="170" t="s">
        <v>95</v>
      </c>
      <c r="F74" s="172" t="s">
        <v>52</v>
      </c>
      <c r="G74" s="178">
        <v>395.6</v>
      </c>
      <c r="H74" s="258"/>
      <c r="I74" s="173">
        <f t="shared" si="0"/>
        <v>0</v>
      </c>
      <c r="J74" s="173">
        <f t="shared" si="1"/>
        <v>0</v>
      </c>
      <c r="K74" s="174" t="e">
        <f t="shared" si="4"/>
        <v>#DIV/0!</v>
      </c>
      <c r="L74" s="227">
        <v>15.05</v>
      </c>
      <c r="M74" s="38"/>
      <c r="N74" s="93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3"/>
      <c r="AE74" s="33"/>
      <c r="AF74" s="33"/>
    </row>
    <row r="75" spans="1:32" ht="28.5" x14ac:dyDescent="0.2">
      <c r="A75" s="185"/>
      <c r="B75" s="170" t="s">
        <v>94</v>
      </c>
      <c r="C75" s="171">
        <v>92769</v>
      </c>
      <c r="D75" s="170" t="s">
        <v>35</v>
      </c>
      <c r="E75" s="170" t="s">
        <v>97</v>
      </c>
      <c r="F75" s="172" t="s">
        <v>52</v>
      </c>
      <c r="G75" s="178">
        <v>213.2</v>
      </c>
      <c r="H75" s="258"/>
      <c r="I75" s="173">
        <f t="shared" si="0"/>
        <v>0</v>
      </c>
      <c r="J75" s="173">
        <f t="shared" si="1"/>
        <v>0</v>
      </c>
      <c r="K75" s="174" t="e">
        <f t="shared" si="4"/>
        <v>#DIV/0!</v>
      </c>
      <c r="L75" s="227">
        <v>13.96</v>
      </c>
      <c r="M75" s="38"/>
      <c r="N75" s="70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3"/>
      <c r="AE75" s="33"/>
      <c r="AF75" s="33"/>
    </row>
    <row r="76" spans="1:32" ht="28.5" x14ac:dyDescent="0.2">
      <c r="A76" s="185"/>
      <c r="B76" s="170" t="s">
        <v>96</v>
      </c>
      <c r="C76" s="171">
        <v>92770</v>
      </c>
      <c r="D76" s="170" t="s">
        <v>35</v>
      </c>
      <c r="E76" s="170" t="s">
        <v>99</v>
      </c>
      <c r="F76" s="172" t="s">
        <v>52</v>
      </c>
      <c r="G76" s="178">
        <v>202.8</v>
      </c>
      <c r="H76" s="258"/>
      <c r="I76" s="173">
        <f t="shared" si="0"/>
        <v>0</v>
      </c>
      <c r="J76" s="173">
        <f t="shared" si="1"/>
        <v>0</v>
      </c>
      <c r="K76" s="174" t="e">
        <f t="shared" si="4"/>
        <v>#DIV/0!</v>
      </c>
      <c r="L76" s="227">
        <v>12.96</v>
      </c>
      <c r="M76" s="38"/>
      <c r="N76" s="93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3"/>
      <c r="AE76" s="33"/>
      <c r="AF76" s="33"/>
    </row>
    <row r="77" spans="1:32" ht="28.5" x14ac:dyDescent="0.2">
      <c r="A77" s="185"/>
      <c r="B77" s="170" t="s">
        <v>98</v>
      </c>
      <c r="C77" s="171">
        <v>92771</v>
      </c>
      <c r="D77" s="170" t="s">
        <v>35</v>
      </c>
      <c r="E77" s="170" t="s">
        <v>101</v>
      </c>
      <c r="F77" s="172" t="s">
        <v>52</v>
      </c>
      <c r="G77" s="178">
        <v>12.3</v>
      </c>
      <c r="H77" s="258"/>
      <c r="I77" s="173">
        <f t="shared" si="0"/>
        <v>0</v>
      </c>
      <c r="J77" s="173">
        <f t="shared" si="1"/>
        <v>0</v>
      </c>
      <c r="K77" s="174" t="e">
        <f t="shared" si="4"/>
        <v>#DIV/0!</v>
      </c>
      <c r="L77" s="227">
        <v>11.44</v>
      </c>
      <c r="M77" s="38"/>
      <c r="N77" s="70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3"/>
      <c r="AE77" s="33"/>
      <c r="AF77" s="33"/>
    </row>
    <row r="78" spans="1:32" ht="28.5" x14ac:dyDescent="0.2">
      <c r="A78" s="185"/>
      <c r="B78" s="170" t="s">
        <v>100</v>
      </c>
      <c r="C78" s="171" t="s">
        <v>807</v>
      </c>
      <c r="D78" s="170" t="s">
        <v>381</v>
      </c>
      <c r="E78" s="182" t="s">
        <v>808</v>
      </c>
      <c r="F78" s="172" t="s">
        <v>47</v>
      </c>
      <c r="G78" s="178">
        <v>32.799999999999997</v>
      </c>
      <c r="H78" s="258"/>
      <c r="I78" s="173">
        <f t="shared" si="0"/>
        <v>0</v>
      </c>
      <c r="J78" s="173">
        <f t="shared" si="1"/>
        <v>0</v>
      </c>
      <c r="K78" s="174" t="e">
        <f t="shared" si="4"/>
        <v>#DIV/0!</v>
      </c>
      <c r="L78" s="227">
        <v>738.63</v>
      </c>
      <c r="M78" s="38"/>
      <c r="N78" s="93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3"/>
      <c r="AE78" s="33"/>
      <c r="AF78" s="33"/>
    </row>
    <row r="79" spans="1:32" ht="42.75" x14ac:dyDescent="0.2">
      <c r="A79" s="185"/>
      <c r="B79" s="170" t="s">
        <v>102</v>
      </c>
      <c r="C79" s="171" t="s">
        <v>805</v>
      </c>
      <c r="D79" s="170" t="s">
        <v>804</v>
      </c>
      <c r="E79" s="182" t="s">
        <v>806</v>
      </c>
      <c r="F79" s="172" t="s">
        <v>47</v>
      </c>
      <c r="G79" s="178">
        <v>32.799999999999997</v>
      </c>
      <c r="H79" s="258"/>
      <c r="I79" s="173">
        <f t="shared" si="0"/>
        <v>0</v>
      </c>
      <c r="J79" s="173">
        <f t="shared" si="1"/>
        <v>0</v>
      </c>
      <c r="K79" s="174" t="e">
        <f t="shared" si="4"/>
        <v>#DIV/0!</v>
      </c>
      <c r="L79" s="227">
        <v>37.32</v>
      </c>
      <c r="M79" s="38"/>
      <c r="N79" s="93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3"/>
      <c r="AE79" s="33"/>
      <c r="AF79" s="33"/>
    </row>
    <row r="80" spans="1:32" ht="42.75" x14ac:dyDescent="0.2">
      <c r="A80" s="185"/>
      <c r="B80" s="170" t="s">
        <v>103</v>
      </c>
      <c r="C80" s="171" t="s">
        <v>809</v>
      </c>
      <c r="D80" s="170" t="s">
        <v>381</v>
      </c>
      <c r="E80" s="182" t="s">
        <v>810</v>
      </c>
      <c r="F80" s="172" t="s">
        <v>36</v>
      </c>
      <c r="G80" s="178">
        <v>93.94</v>
      </c>
      <c r="H80" s="258"/>
      <c r="I80" s="173">
        <f t="shared" si="0"/>
        <v>0</v>
      </c>
      <c r="J80" s="173">
        <f t="shared" si="1"/>
        <v>0</v>
      </c>
      <c r="K80" s="174" t="e">
        <f t="shared" si="4"/>
        <v>#DIV/0!</v>
      </c>
      <c r="L80" s="227">
        <v>169.67</v>
      </c>
      <c r="M80" s="38"/>
      <c r="N80" s="70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3"/>
      <c r="AE80" s="33"/>
      <c r="AF80" s="33"/>
    </row>
    <row r="81" spans="1:32" ht="42.75" x14ac:dyDescent="0.2">
      <c r="A81" s="185"/>
      <c r="B81" s="170" t="s">
        <v>353</v>
      </c>
      <c r="C81" s="171" t="s">
        <v>811</v>
      </c>
      <c r="D81" s="170" t="s">
        <v>381</v>
      </c>
      <c r="E81" s="182" t="s">
        <v>812</v>
      </c>
      <c r="F81" s="172" t="s">
        <v>36</v>
      </c>
      <c r="G81" s="178">
        <v>358.88</v>
      </c>
      <c r="H81" s="258"/>
      <c r="I81" s="173">
        <f t="shared" si="0"/>
        <v>0</v>
      </c>
      <c r="J81" s="173">
        <f t="shared" si="1"/>
        <v>0</v>
      </c>
      <c r="K81" s="174" t="e">
        <f t="shared" si="4"/>
        <v>#DIV/0!</v>
      </c>
      <c r="L81" s="227">
        <v>191.8</v>
      </c>
      <c r="M81" s="38"/>
      <c r="N81" s="93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3"/>
      <c r="AE81" s="33"/>
      <c r="AF81" s="33"/>
    </row>
    <row r="82" spans="1:32" ht="42.75" x14ac:dyDescent="0.2">
      <c r="A82" s="185"/>
      <c r="B82" s="170" t="s">
        <v>354</v>
      </c>
      <c r="C82" s="171" t="s">
        <v>813</v>
      </c>
      <c r="D82" s="170" t="s">
        <v>381</v>
      </c>
      <c r="E82" s="182" t="s">
        <v>814</v>
      </c>
      <c r="F82" s="172" t="s">
        <v>36</v>
      </c>
      <c r="G82" s="178">
        <v>28.18</v>
      </c>
      <c r="H82" s="258"/>
      <c r="I82" s="173">
        <f t="shared" si="0"/>
        <v>0</v>
      </c>
      <c r="J82" s="173">
        <f t="shared" si="1"/>
        <v>0</v>
      </c>
      <c r="K82" s="174" t="e">
        <f t="shared" si="4"/>
        <v>#DIV/0!</v>
      </c>
      <c r="L82" s="227">
        <v>242.68</v>
      </c>
      <c r="M82" s="38"/>
      <c r="N82" s="93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3"/>
      <c r="AE82" s="33"/>
      <c r="AF82" s="33"/>
    </row>
    <row r="83" spans="1:32" x14ac:dyDescent="0.2">
      <c r="A83" s="185"/>
      <c r="B83" s="166" t="s">
        <v>747</v>
      </c>
      <c r="C83" s="166"/>
      <c r="D83" s="166"/>
      <c r="E83" s="166" t="s">
        <v>748</v>
      </c>
      <c r="F83" s="166"/>
      <c r="G83" s="177"/>
      <c r="H83" s="259"/>
      <c r="I83" s="173"/>
      <c r="J83" s="173"/>
      <c r="K83" s="169"/>
      <c r="L83" s="227"/>
      <c r="M83" s="38"/>
      <c r="N83" s="70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3"/>
      <c r="AE83" s="33"/>
      <c r="AF83" s="33"/>
    </row>
    <row r="84" spans="1:32" ht="28.5" x14ac:dyDescent="0.2">
      <c r="A84" s="185"/>
      <c r="B84" s="170" t="s">
        <v>749</v>
      </c>
      <c r="C84" s="171">
        <v>97103</v>
      </c>
      <c r="D84" s="170" t="s">
        <v>35</v>
      </c>
      <c r="E84" s="170" t="s">
        <v>750</v>
      </c>
      <c r="F84" s="172" t="s">
        <v>36</v>
      </c>
      <c r="G84" s="178">
        <v>6.25</v>
      </c>
      <c r="H84" s="258"/>
      <c r="I84" s="173">
        <f t="shared" si="0"/>
        <v>0</v>
      </c>
      <c r="J84" s="173">
        <f t="shared" si="1"/>
        <v>0</v>
      </c>
      <c r="K84" s="174" t="e">
        <f t="shared" si="4"/>
        <v>#DIV/0!</v>
      </c>
      <c r="L84" s="227">
        <v>259.41000000000003</v>
      </c>
      <c r="M84" s="38"/>
      <c r="N84" s="93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3"/>
      <c r="AE84" s="33"/>
      <c r="AF84" s="33"/>
    </row>
    <row r="85" spans="1:32" x14ac:dyDescent="0.2">
      <c r="A85" s="185"/>
      <c r="B85" s="170"/>
      <c r="C85" s="171"/>
      <c r="D85" s="170"/>
      <c r="E85" s="170"/>
      <c r="F85" s="172"/>
      <c r="G85" s="178"/>
      <c r="H85" s="260"/>
      <c r="I85" s="173"/>
      <c r="J85" s="173"/>
      <c r="K85" s="174"/>
      <c r="L85" s="227"/>
      <c r="M85" s="38"/>
      <c r="N85" s="93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3"/>
      <c r="AE85" s="33"/>
      <c r="AF85" s="33"/>
    </row>
    <row r="86" spans="1:32" s="194" customFormat="1" ht="15.75" x14ac:dyDescent="0.2">
      <c r="A86" s="206"/>
      <c r="B86" s="189">
        <v>4</v>
      </c>
      <c r="C86" s="189"/>
      <c r="D86" s="189"/>
      <c r="E86" s="189" t="s">
        <v>355</v>
      </c>
      <c r="F86" s="189"/>
      <c r="G86" s="190"/>
      <c r="H86" s="261"/>
      <c r="I86" s="173"/>
      <c r="J86" s="188">
        <f>SUM(J88:J100)</f>
        <v>0</v>
      </c>
      <c r="K86" s="199" t="e">
        <f>SUM(K55:K85)</f>
        <v>#DIV/0!</v>
      </c>
      <c r="L86" s="227"/>
      <c r="M86" s="192"/>
      <c r="N86" s="193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9"/>
      <c r="AE86" s="9"/>
      <c r="AF86" s="9"/>
    </row>
    <row r="87" spans="1:32" x14ac:dyDescent="0.2">
      <c r="A87" s="185"/>
      <c r="B87" s="166" t="s">
        <v>104</v>
      </c>
      <c r="C87" s="166"/>
      <c r="D87" s="166"/>
      <c r="E87" s="166" t="s">
        <v>356</v>
      </c>
      <c r="F87" s="166"/>
      <c r="G87" s="177"/>
      <c r="H87" s="259"/>
      <c r="I87" s="173"/>
      <c r="J87" s="173"/>
      <c r="K87" s="169"/>
      <c r="L87" s="227"/>
      <c r="M87" s="38"/>
      <c r="N87" s="93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3"/>
      <c r="AE87" s="33"/>
      <c r="AF87" s="33"/>
    </row>
    <row r="88" spans="1:32" ht="28.5" x14ac:dyDescent="0.2">
      <c r="A88" s="185"/>
      <c r="B88" s="170" t="s">
        <v>357</v>
      </c>
      <c r="C88" s="171">
        <v>103322</v>
      </c>
      <c r="D88" s="170" t="s">
        <v>35</v>
      </c>
      <c r="E88" s="170" t="s">
        <v>703</v>
      </c>
      <c r="F88" s="172" t="s">
        <v>36</v>
      </c>
      <c r="G88" s="178">
        <v>12.85</v>
      </c>
      <c r="H88" s="258"/>
      <c r="I88" s="173">
        <f t="shared" ref="I88:I148" si="5">IF(H88&lt;=L88,H88*$J$9+H88,"ERRO, VALOR SUP. AO DE REF.")</f>
        <v>0</v>
      </c>
      <c r="J88" s="173">
        <f t="shared" ref="J88:J150" si="6">I88*G88</f>
        <v>0</v>
      </c>
      <c r="K88" s="174" t="e">
        <f>J88/$J$86</f>
        <v>#DIV/0!</v>
      </c>
      <c r="L88" s="227">
        <v>62.16</v>
      </c>
      <c r="M88" s="38"/>
      <c r="N88" s="70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3"/>
      <c r="AE88" s="33"/>
      <c r="AF88" s="33"/>
    </row>
    <row r="89" spans="1:32" ht="28.5" x14ac:dyDescent="0.2">
      <c r="A89" s="185"/>
      <c r="B89" s="170" t="s">
        <v>358</v>
      </c>
      <c r="C89" s="171">
        <v>103324</v>
      </c>
      <c r="D89" s="170" t="s">
        <v>35</v>
      </c>
      <c r="E89" s="170" t="s">
        <v>704</v>
      </c>
      <c r="F89" s="172" t="s">
        <v>36</v>
      </c>
      <c r="G89" s="178">
        <v>713.84</v>
      </c>
      <c r="H89" s="258"/>
      <c r="I89" s="173">
        <f t="shared" si="5"/>
        <v>0</v>
      </c>
      <c r="J89" s="173">
        <f t="shared" si="6"/>
        <v>0</v>
      </c>
      <c r="K89" s="174" t="e">
        <f t="shared" ref="K89:K100" si="7">J89/$J$86</f>
        <v>#DIV/0!</v>
      </c>
      <c r="L89" s="227">
        <v>83.82</v>
      </c>
      <c r="M89" s="38"/>
      <c r="N89" s="93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3"/>
      <c r="AE89" s="33"/>
      <c r="AF89" s="33"/>
    </row>
    <row r="90" spans="1:32" ht="28.5" x14ac:dyDescent="0.2">
      <c r="A90" s="185"/>
      <c r="B90" s="170" t="s">
        <v>359</v>
      </c>
      <c r="C90" s="171" t="s">
        <v>815</v>
      </c>
      <c r="D90" s="170" t="s">
        <v>381</v>
      </c>
      <c r="E90" s="182" t="s">
        <v>816</v>
      </c>
      <c r="F90" s="172" t="s">
        <v>36</v>
      </c>
      <c r="G90" s="178">
        <v>120.962</v>
      </c>
      <c r="H90" s="258"/>
      <c r="I90" s="173">
        <f t="shared" si="5"/>
        <v>0</v>
      </c>
      <c r="J90" s="173">
        <f t="shared" si="6"/>
        <v>0</v>
      </c>
      <c r="K90" s="174" t="e">
        <f t="shared" si="7"/>
        <v>#DIV/0!</v>
      </c>
      <c r="L90" s="227">
        <v>236.88</v>
      </c>
      <c r="M90" s="38"/>
      <c r="N90" s="70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3"/>
      <c r="AE90" s="33"/>
      <c r="AF90" s="33"/>
    </row>
    <row r="91" spans="1:32" x14ac:dyDescent="0.2">
      <c r="A91" s="185"/>
      <c r="B91" s="170" t="s">
        <v>360</v>
      </c>
      <c r="C91" s="171">
        <v>93191</v>
      </c>
      <c r="D91" s="170" t="s">
        <v>35</v>
      </c>
      <c r="E91" s="170" t="s">
        <v>603</v>
      </c>
      <c r="F91" s="172" t="s">
        <v>44</v>
      </c>
      <c r="G91" s="178">
        <v>103.5</v>
      </c>
      <c r="H91" s="258"/>
      <c r="I91" s="173">
        <f t="shared" si="5"/>
        <v>0</v>
      </c>
      <c r="J91" s="173">
        <f t="shared" si="6"/>
        <v>0</v>
      </c>
      <c r="K91" s="174" t="e">
        <f t="shared" si="7"/>
        <v>#DIV/0!</v>
      </c>
      <c r="L91" s="227">
        <v>73</v>
      </c>
      <c r="M91" s="38"/>
      <c r="N91" s="93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3"/>
      <c r="AE91" s="33"/>
      <c r="AF91" s="33"/>
    </row>
    <row r="92" spans="1:32" ht="28.5" x14ac:dyDescent="0.2">
      <c r="A92" s="185"/>
      <c r="B92" s="170" t="s">
        <v>361</v>
      </c>
      <c r="C92" s="171">
        <v>93199</v>
      </c>
      <c r="D92" s="170" t="s">
        <v>35</v>
      </c>
      <c r="E92" s="170" t="s">
        <v>604</v>
      </c>
      <c r="F92" s="172" t="s">
        <v>44</v>
      </c>
      <c r="G92" s="178">
        <v>69.2</v>
      </c>
      <c r="H92" s="258"/>
      <c r="I92" s="173">
        <f t="shared" si="5"/>
        <v>0</v>
      </c>
      <c r="J92" s="173">
        <f t="shared" si="6"/>
        <v>0</v>
      </c>
      <c r="K92" s="174" t="e">
        <f t="shared" si="7"/>
        <v>#DIV/0!</v>
      </c>
      <c r="L92" s="227">
        <v>51.37</v>
      </c>
      <c r="M92" s="38"/>
      <c r="N92" s="93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3"/>
      <c r="AE92" s="33"/>
      <c r="AF92" s="33"/>
    </row>
    <row r="93" spans="1:32" ht="28.5" x14ac:dyDescent="0.2">
      <c r="A93" s="185"/>
      <c r="B93" s="170" t="s">
        <v>362</v>
      </c>
      <c r="C93" s="171">
        <v>93200</v>
      </c>
      <c r="D93" s="170" t="s">
        <v>35</v>
      </c>
      <c r="E93" s="182" t="s">
        <v>817</v>
      </c>
      <c r="F93" s="172" t="s">
        <v>44</v>
      </c>
      <c r="G93" s="178">
        <v>389.71</v>
      </c>
      <c r="H93" s="258"/>
      <c r="I93" s="173">
        <f t="shared" si="5"/>
        <v>0</v>
      </c>
      <c r="J93" s="173">
        <f t="shared" si="6"/>
        <v>0</v>
      </c>
      <c r="K93" s="174" t="e">
        <f t="shared" si="7"/>
        <v>#DIV/0!</v>
      </c>
      <c r="L93" s="227">
        <v>13.81</v>
      </c>
      <c r="M93" s="38"/>
      <c r="N93" s="70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3"/>
      <c r="AE93" s="33"/>
      <c r="AF93" s="33"/>
    </row>
    <row r="94" spans="1:32" x14ac:dyDescent="0.2">
      <c r="A94" s="185"/>
      <c r="B94" s="166" t="s">
        <v>105</v>
      </c>
      <c r="C94" s="166"/>
      <c r="D94" s="166"/>
      <c r="E94" s="166" t="s">
        <v>504</v>
      </c>
      <c r="F94" s="166"/>
      <c r="G94" s="177"/>
      <c r="H94" s="259"/>
      <c r="I94" s="173"/>
      <c r="J94" s="173"/>
      <c r="K94" s="169"/>
      <c r="L94" s="227"/>
      <c r="M94" s="38"/>
      <c r="N94" s="93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3"/>
      <c r="AE94" s="33"/>
      <c r="AF94" s="33"/>
    </row>
    <row r="95" spans="1:32" ht="42.75" x14ac:dyDescent="0.2">
      <c r="A95" s="185"/>
      <c r="B95" s="170" t="s">
        <v>363</v>
      </c>
      <c r="C95" s="171">
        <v>96359</v>
      </c>
      <c r="D95" s="170" t="s">
        <v>35</v>
      </c>
      <c r="E95" s="170" t="s">
        <v>364</v>
      </c>
      <c r="F95" s="172" t="s">
        <v>36</v>
      </c>
      <c r="G95" s="178">
        <v>36.94</v>
      </c>
      <c r="H95" s="258"/>
      <c r="I95" s="173">
        <f t="shared" si="5"/>
        <v>0</v>
      </c>
      <c r="J95" s="173">
        <f t="shared" si="6"/>
        <v>0</v>
      </c>
      <c r="K95" s="174" t="e">
        <f t="shared" si="7"/>
        <v>#DIV/0!</v>
      </c>
      <c r="L95" s="227">
        <v>111.56</v>
      </c>
      <c r="M95" s="38"/>
      <c r="N95" s="93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3"/>
      <c r="AE95" s="33"/>
      <c r="AF95" s="33"/>
    </row>
    <row r="96" spans="1:32" ht="42.75" x14ac:dyDescent="0.2">
      <c r="A96" s="185"/>
      <c r="B96" s="170" t="s">
        <v>365</v>
      </c>
      <c r="C96" s="171">
        <v>96359</v>
      </c>
      <c r="D96" s="170" t="s">
        <v>35</v>
      </c>
      <c r="E96" s="182" t="s">
        <v>364</v>
      </c>
      <c r="F96" s="172" t="s">
        <v>36</v>
      </c>
      <c r="G96" s="178">
        <v>180.09</v>
      </c>
      <c r="H96" s="258"/>
      <c r="I96" s="173">
        <f t="shared" si="5"/>
        <v>0</v>
      </c>
      <c r="J96" s="173">
        <f t="shared" si="6"/>
        <v>0</v>
      </c>
      <c r="K96" s="174" t="e">
        <f t="shared" si="7"/>
        <v>#DIV/0!</v>
      </c>
      <c r="L96" s="227">
        <v>111.56</v>
      </c>
      <c r="M96" s="38"/>
      <c r="N96" s="70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3"/>
      <c r="AE96" s="33"/>
      <c r="AF96" s="33"/>
    </row>
    <row r="97" spans="1:32" ht="42.75" x14ac:dyDescent="0.2">
      <c r="A97" s="185"/>
      <c r="B97" s="170" t="s">
        <v>366</v>
      </c>
      <c r="C97" s="171">
        <v>96359</v>
      </c>
      <c r="D97" s="170" t="s">
        <v>35</v>
      </c>
      <c r="E97" s="182" t="s">
        <v>364</v>
      </c>
      <c r="F97" s="172" t="s">
        <v>36</v>
      </c>
      <c r="G97" s="178">
        <v>84.45</v>
      </c>
      <c r="H97" s="258"/>
      <c r="I97" s="173">
        <f t="shared" si="5"/>
        <v>0</v>
      </c>
      <c r="J97" s="173">
        <f t="shared" si="6"/>
        <v>0</v>
      </c>
      <c r="K97" s="174" t="e">
        <f t="shared" si="7"/>
        <v>#DIV/0!</v>
      </c>
      <c r="L97" s="227">
        <v>111.56</v>
      </c>
      <c r="M97" s="38"/>
      <c r="N97" s="93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3"/>
      <c r="AE97" s="33"/>
      <c r="AF97" s="33"/>
    </row>
    <row r="98" spans="1:32" ht="42.75" x14ac:dyDescent="0.2">
      <c r="A98" s="185"/>
      <c r="B98" s="170" t="s">
        <v>557</v>
      </c>
      <c r="C98" s="171">
        <v>96359</v>
      </c>
      <c r="D98" s="170" t="s">
        <v>35</v>
      </c>
      <c r="E98" s="182" t="s">
        <v>364</v>
      </c>
      <c r="F98" s="172" t="s">
        <v>36</v>
      </c>
      <c r="G98" s="178">
        <v>66.040000000000006</v>
      </c>
      <c r="H98" s="258"/>
      <c r="I98" s="173">
        <f t="shared" si="5"/>
        <v>0</v>
      </c>
      <c r="J98" s="173">
        <f t="shared" si="6"/>
        <v>0</v>
      </c>
      <c r="K98" s="174" t="e">
        <f t="shared" si="7"/>
        <v>#DIV/0!</v>
      </c>
      <c r="L98" s="227">
        <v>111.56</v>
      </c>
      <c r="M98" s="38"/>
      <c r="N98" s="70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3"/>
      <c r="AE98" s="33"/>
      <c r="AF98" s="33"/>
    </row>
    <row r="99" spans="1:32" x14ac:dyDescent="0.2">
      <c r="A99" s="185"/>
      <c r="B99" s="166" t="s">
        <v>106</v>
      </c>
      <c r="C99" s="166"/>
      <c r="D99" s="166"/>
      <c r="E99" s="166" t="s">
        <v>197</v>
      </c>
      <c r="F99" s="166"/>
      <c r="G99" s="177"/>
      <c r="H99" s="259"/>
      <c r="I99" s="173"/>
      <c r="J99" s="173"/>
      <c r="K99" s="174"/>
      <c r="L99" s="227"/>
      <c r="M99" s="38"/>
      <c r="N99" s="93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3"/>
      <c r="AE99" s="33"/>
      <c r="AF99" s="33"/>
    </row>
    <row r="100" spans="1:32" ht="28.5" x14ac:dyDescent="0.2">
      <c r="A100" s="185"/>
      <c r="B100" s="170" t="s">
        <v>367</v>
      </c>
      <c r="C100" s="171">
        <v>102257</v>
      </c>
      <c r="D100" s="170" t="s">
        <v>35</v>
      </c>
      <c r="E100" s="170" t="s">
        <v>199</v>
      </c>
      <c r="F100" s="172" t="s">
        <v>36</v>
      </c>
      <c r="G100" s="178">
        <v>0.15</v>
      </c>
      <c r="H100" s="258"/>
      <c r="I100" s="173">
        <f t="shared" si="5"/>
        <v>0</v>
      </c>
      <c r="J100" s="173">
        <f t="shared" si="6"/>
        <v>0</v>
      </c>
      <c r="K100" s="174" t="e">
        <f t="shared" si="7"/>
        <v>#DIV/0!</v>
      </c>
      <c r="L100" s="227">
        <v>348.55</v>
      </c>
      <c r="M100" s="38"/>
      <c r="N100" s="93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3"/>
      <c r="AE100" s="33"/>
      <c r="AF100" s="33"/>
    </row>
    <row r="101" spans="1:32" s="194" customFormat="1" ht="15.75" x14ac:dyDescent="0.2">
      <c r="A101" s="206"/>
      <c r="B101" s="189">
        <v>5</v>
      </c>
      <c r="C101" s="189"/>
      <c r="D101" s="189"/>
      <c r="E101" s="189" t="s">
        <v>115</v>
      </c>
      <c r="F101" s="189"/>
      <c r="G101" s="190"/>
      <c r="H101" s="261"/>
      <c r="I101" s="173"/>
      <c r="J101" s="188">
        <f>SUM(J103:J112)</f>
        <v>0</v>
      </c>
      <c r="K101" s="191" t="e">
        <f>SUM(K88:K100)</f>
        <v>#DIV/0!</v>
      </c>
      <c r="L101" s="227"/>
      <c r="M101" s="192"/>
      <c r="N101" s="102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9"/>
      <c r="AE101" s="9"/>
      <c r="AF101" s="9"/>
    </row>
    <row r="102" spans="1:32" x14ac:dyDescent="0.2">
      <c r="A102" s="185"/>
      <c r="B102" s="166" t="s">
        <v>108</v>
      </c>
      <c r="C102" s="166"/>
      <c r="D102" s="166"/>
      <c r="E102" s="166" t="s">
        <v>64</v>
      </c>
      <c r="F102" s="166"/>
      <c r="G102" s="177"/>
      <c r="H102" s="259"/>
      <c r="I102" s="173"/>
      <c r="J102" s="173"/>
      <c r="K102" s="169"/>
      <c r="L102" s="227"/>
      <c r="M102" s="38"/>
      <c r="N102" s="93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3"/>
      <c r="AE102" s="33"/>
      <c r="AF102" s="33"/>
    </row>
    <row r="103" spans="1:32" ht="42.75" x14ac:dyDescent="0.2">
      <c r="A103" s="185"/>
      <c r="B103" s="170" t="s">
        <v>368</v>
      </c>
      <c r="C103" s="171">
        <v>100776</v>
      </c>
      <c r="D103" s="170" t="s">
        <v>35</v>
      </c>
      <c r="E103" s="170" t="s">
        <v>605</v>
      </c>
      <c r="F103" s="172" t="s">
        <v>52</v>
      </c>
      <c r="G103" s="178">
        <v>391.45660720000001</v>
      </c>
      <c r="H103" s="258"/>
      <c r="I103" s="173">
        <f t="shared" si="5"/>
        <v>0</v>
      </c>
      <c r="J103" s="173">
        <f t="shared" si="6"/>
        <v>0</v>
      </c>
      <c r="K103" s="174" t="e">
        <f>J103/$J$101</f>
        <v>#DIV/0!</v>
      </c>
      <c r="L103" s="227">
        <v>21.09</v>
      </c>
      <c r="M103" s="38"/>
      <c r="N103" s="93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3"/>
      <c r="AE103" s="33"/>
      <c r="AF103" s="33"/>
    </row>
    <row r="104" spans="1:32" ht="42.75" x14ac:dyDescent="0.2">
      <c r="A104" s="185"/>
      <c r="B104" s="170" t="s">
        <v>505</v>
      </c>
      <c r="C104" s="171">
        <v>100383</v>
      </c>
      <c r="D104" s="170" t="s">
        <v>35</v>
      </c>
      <c r="E104" s="170" t="s">
        <v>118</v>
      </c>
      <c r="F104" s="172" t="s">
        <v>36</v>
      </c>
      <c r="G104" s="178">
        <v>359.41</v>
      </c>
      <c r="H104" s="258"/>
      <c r="I104" s="173">
        <f t="shared" si="5"/>
        <v>0</v>
      </c>
      <c r="J104" s="173">
        <f t="shared" si="6"/>
        <v>0</v>
      </c>
      <c r="K104" s="174" t="e">
        <f t="shared" ref="K104:K112" si="8">J104/$J$101</f>
        <v>#DIV/0!</v>
      </c>
      <c r="L104" s="227">
        <v>30.32</v>
      </c>
      <c r="M104" s="38"/>
      <c r="N104" s="93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3"/>
      <c r="AE104" s="33"/>
      <c r="AF104" s="33"/>
    </row>
    <row r="105" spans="1:32" ht="42.75" x14ac:dyDescent="0.2">
      <c r="A105" s="185"/>
      <c r="B105" s="170" t="s">
        <v>691</v>
      </c>
      <c r="C105" s="171">
        <v>92543</v>
      </c>
      <c r="D105" s="170" t="s">
        <v>35</v>
      </c>
      <c r="E105" s="170" t="s">
        <v>119</v>
      </c>
      <c r="F105" s="172" t="s">
        <v>36</v>
      </c>
      <c r="G105" s="178">
        <v>359.41</v>
      </c>
      <c r="H105" s="258"/>
      <c r="I105" s="173">
        <f t="shared" si="5"/>
        <v>0</v>
      </c>
      <c r="J105" s="173">
        <f t="shared" si="6"/>
        <v>0</v>
      </c>
      <c r="K105" s="174" t="e">
        <f t="shared" si="8"/>
        <v>#DIV/0!</v>
      </c>
      <c r="L105" s="227">
        <v>27.9</v>
      </c>
      <c r="M105" s="38"/>
      <c r="N105" s="93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3"/>
      <c r="AE105" s="33"/>
      <c r="AF105" s="33"/>
    </row>
    <row r="106" spans="1:32" x14ac:dyDescent="0.2">
      <c r="A106" s="185"/>
      <c r="B106" s="166" t="s">
        <v>110</v>
      </c>
      <c r="C106" s="166"/>
      <c r="D106" s="166"/>
      <c r="E106" s="166" t="s">
        <v>380</v>
      </c>
      <c r="F106" s="166"/>
      <c r="G106" s="177"/>
      <c r="H106" s="259"/>
      <c r="I106" s="173"/>
      <c r="J106" s="173"/>
      <c r="K106" s="174"/>
      <c r="L106" s="227"/>
      <c r="M106" s="38"/>
      <c r="N106" s="93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3"/>
      <c r="AE106" s="33"/>
      <c r="AF106" s="33"/>
    </row>
    <row r="107" spans="1:32" ht="42.75" x14ac:dyDescent="0.2">
      <c r="A107" s="185"/>
      <c r="B107" s="170" t="s">
        <v>371</v>
      </c>
      <c r="C107" s="171">
        <v>94207</v>
      </c>
      <c r="D107" s="170" t="s">
        <v>35</v>
      </c>
      <c r="E107" s="170" t="s">
        <v>117</v>
      </c>
      <c r="F107" s="172" t="s">
        <v>36</v>
      </c>
      <c r="G107" s="178">
        <v>359.41</v>
      </c>
      <c r="H107" s="258"/>
      <c r="I107" s="173">
        <f t="shared" si="5"/>
        <v>0</v>
      </c>
      <c r="J107" s="173">
        <f t="shared" si="6"/>
        <v>0</v>
      </c>
      <c r="K107" s="174" t="e">
        <f t="shared" si="8"/>
        <v>#DIV/0!</v>
      </c>
      <c r="L107" s="227">
        <v>52.15</v>
      </c>
      <c r="M107" s="38"/>
      <c r="N107" s="93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3"/>
      <c r="AE107" s="33"/>
      <c r="AF107" s="33"/>
    </row>
    <row r="108" spans="1:32" ht="28.5" x14ac:dyDescent="0.2">
      <c r="A108" s="185"/>
      <c r="B108" s="170" t="s">
        <v>373</v>
      </c>
      <c r="C108" s="171" t="s">
        <v>818</v>
      </c>
      <c r="D108" s="170" t="s">
        <v>381</v>
      </c>
      <c r="E108" s="182" t="s">
        <v>819</v>
      </c>
      <c r="F108" s="172" t="s">
        <v>36</v>
      </c>
      <c r="G108" s="178">
        <v>31.6</v>
      </c>
      <c r="H108" s="258"/>
      <c r="I108" s="173">
        <f t="shared" si="5"/>
        <v>0</v>
      </c>
      <c r="J108" s="173">
        <f t="shared" si="6"/>
        <v>0</v>
      </c>
      <c r="K108" s="174" t="e">
        <f t="shared" si="8"/>
        <v>#DIV/0!</v>
      </c>
      <c r="L108" s="227">
        <v>303.24</v>
      </c>
      <c r="M108" s="38"/>
      <c r="N108" s="93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3"/>
      <c r="AE108" s="33"/>
      <c r="AF108" s="33"/>
    </row>
    <row r="109" spans="1:32" x14ac:dyDescent="0.2">
      <c r="A109" s="185"/>
      <c r="B109" s="166" t="s">
        <v>111</v>
      </c>
      <c r="C109" s="166"/>
      <c r="D109" s="166"/>
      <c r="E109" s="166" t="s">
        <v>382</v>
      </c>
      <c r="F109" s="166"/>
      <c r="G109" s="177"/>
      <c r="H109" s="259"/>
      <c r="I109" s="173"/>
      <c r="J109" s="173"/>
      <c r="K109" s="174"/>
      <c r="L109" s="227"/>
      <c r="M109" s="38"/>
      <c r="N109" s="93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3"/>
      <c r="AE109" s="33"/>
      <c r="AF109" s="33"/>
    </row>
    <row r="110" spans="1:32" ht="28.5" x14ac:dyDescent="0.2">
      <c r="A110" s="185"/>
      <c r="B110" s="170" t="s">
        <v>375</v>
      </c>
      <c r="C110" s="171">
        <v>94229</v>
      </c>
      <c r="D110" s="170" t="s">
        <v>35</v>
      </c>
      <c r="E110" s="170" t="s">
        <v>121</v>
      </c>
      <c r="F110" s="172" t="s">
        <v>44</v>
      </c>
      <c r="G110" s="178">
        <v>76</v>
      </c>
      <c r="H110" s="258"/>
      <c r="I110" s="173">
        <f t="shared" si="5"/>
        <v>0</v>
      </c>
      <c r="J110" s="173">
        <f t="shared" si="6"/>
        <v>0</v>
      </c>
      <c r="K110" s="174" t="e">
        <f t="shared" si="8"/>
        <v>#DIV/0!</v>
      </c>
      <c r="L110" s="227">
        <v>171.85</v>
      </c>
      <c r="M110" s="38"/>
      <c r="N110" s="93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3"/>
      <c r="AE110" s="33"/>
      <c r="AF110" s="33"/>
    </row>
    <row r="111" spans="1:32" ht="28.5" x14ac:dyDescent="0.2">
      <c r="A111" s="185"/>
      <c r="B111" s="170" t="s">
        <v>506</v>
      </c>
      <c r="C111" s="171">
        <v>94231</v>
      </c>
      <c r="D111" s="170" t="s">
        <v>35</v>
      </c>
      <c r="E111" s="170" t="s">
        <v>120</v>
      </c>
      <c r="F111" s="172" t="s">
        <v>44</v>
      </c>
      <c r="G111" s="178">
        <v>49.85</v>
      </c>
      <c r="H111" s="258"/>
      <c r="I111" s="173">
        <f t="shared" si="5"/>
        <v>0</v>
      </c>
      <c r="J111" s="173">
        <f t="shared" si="6"/>
        <v>0</v>
      </c>
      <c r="K111" s="174" t="e">
        <f t="shared" si="8"/>
        <v>#DIV/0!</v>
      </c>
      <c r="L111" s="227">
        <v>53.62</v>
      </c>
      <c r="M111" s="38"/>
      <c r="N111" s="93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3"/>
      <c r="AE111" s="33"/>
      <c r="AF111" s="33"/>
    </row>
    <row r="112" spans="1:32" ht="28.5" x14ac:dyDescent="0.2">
      <c r="A112" s="185"/>
      <c r="B112" s="170" t="s">
        <v>507</v>
      </c>
      <c r="C112" s="171">
        <v>94451</v>
      </c>
      <c r="D112" s="170" t="s">
        <v>35</v>
      </c>
      <c r="E112" s="170" t="s">
        <v>696</v>
      </c>
      <c r="F112" s="172" t="s">
        <v>44</v>
      </c>
      <c r="G112" s="178">
        <v>24.55</v>
      </c>
      <c r="H112" s="258"/>
      <c r="I112" s="173">
        <f t="shared" si="5"/>
        <v>0</v>
      </c>
      <c r="J112" s="173">
        <f t="shared" si="6"/>
        <v>0</v>
      </c>
      <c r="K112" s="174" t="e">
        <f t="shared" si="8"/>
        <v>#DIV/0!</v>
      </c>
      <c r="L112" s="227">
        <v>100.25</v>
      </c>
      <c r="M112" s="38"/>
      <c r="N112" s="93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3"/>
      <c r="AE112" s="33"/>
      <c r="AF112" s="33"/>
    </row>
    <row r="113" spans="1:32" s="194" customFormat="1" ht="15.75" x14ac:dyDescent="0.2">
      <c r="A113" s="206"/>
      <c r="B113" s="189">
        <v>6</v>
      </c>
      <c r="C113" s="189"/>
      <c r="D113" s="189"/>
      <c r="E113" s="189" t="s">
        <v>383</v>
      </c>
      <c r="F113" s="189"/>
      <c r="G113" s="190"/>
      <c r="H113" s="261"/>
      <c r="I113" s="173"/>
      <c r="J113" s="188">
        <f>SUM(J114:J115)</f>
        <v>0</v>
      </c>
      <c r="K113" s="191" t="e">
        <f>SUM(K103:K112)</f>
        <v>#DIV/0!</v>
      </c>
      <c r="L113" s="227"/>
      <c r="M113" s="192"/>
      <c r="N113" s="102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9"/>
      <c r="AE113" s="9"/>
      <c r="AF113" s="9"/>
    </row>
    <row r="114" spans="1:32" ht="28.5" x14ac:dyDescent="0.2">
      <c r="A114" s="185"/>
      <c r="B114" s="170" t="s">
        <v>116</v>
      </c>
      <c r="C114" s="171">
        <v>98556</v>
      </c>
      <c r="D114" s="170" t="s">
        <v>35</v>
      </c>
      <c r="E114" s="170" t="s">
        <v>384</v>
      </c>
      <c r="F114" s="172" t="s">
        <v>36</v>
      </c>
      <c r="G114" s="178">
        <v>155.66999999999999</v>
      </c>
      <c r="H114" s="258"/>
      <c r="I114" s="173">
        <f t="shared" si="5"/>
        <v>0</v>
      </c>
      <c r="J114" s="173">
        <f t="shared" si="6"/>
        <v>0</v>
      </c>
      <c r="K114" s="174" t="e">
        <f>J114/$J$113</f>
        <v>#DIV/0!</v>
      </c>
      <c r="L114" s="227">
        <v>66.83</v>
      </c>
      <c r="M114" s="38"/>
      <c r="N114" s="93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3"/>
      <c r="AE114" s="33"/>
      <c r="AF114" s="33"/>
    </row>
    <row r="115" spans="1:32" ht="28.5" x14ac:dyDescent="0.2">
      <c r="A115" s="185"/>
      <c r="B115" s="170" t="s">
        <v>758</v>
      </c>
      <c r="C115" s="171">
        <v>98555</v>
      </c>
      <c r="D115" s="170" t="s">
        <v>35</v>
      </c>
      <c r="E115" s="170" t="s">
        <v>759</v>
      </c>
      <c r="F115" s="172" t="s">
        <v>36</v>
      </c>
      <c r="G115" s="178">
        <v>73.180000000000007</v>
      </c>
      <c r="H115" s="258"/>
      <c r="I115" s="173">
        <f t="shared" si="5"/>
        <v>0</v>
      </c>
      <c r="J115" s="173">
        <f t="shared" si="6"/>
        <v>0</v>
      </c>
      <c r="K115" s="174" t="e">
        <f>J115/$J$113</f>
        <v>#DIV/0!</v>
      </c>
      <c r="L115" s="227">
        <v>37.74</v>
      </c>
      <c r="M115" s="38"/>
      <c r="N115" s="93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3"/>
      <c r="AE115" s="33"/>
      <c r="AF115" s="33"/>
    </row>
    <row r="116" spans="1:32" s="194" customFormat="1" ht="15.75" x14ac:dyDescent="0.2">
      <c r="A116" s="206"/>
      <c r="B116" s="189">
        <v>7</v>
      </c>
      <c r="C116" s="189"/>
      <c r="D116" s="189"/>
      <c r="E116" s="189" t="s">
        <v>178</v>
      </c>
      <c r="F116" s="189"/>
      <c r="G116" s="190"/>
      <c r="H116" s="261"/>
      <c r="I116" s="173"/>
      <c r="J116" s="188">
        <f>SUM(J119:J143)</f>
        <v>0</v>
      </c>
      <c r="K116" s="191" t="e">
        <f>SUM(K114:K115)</f>
        <v>#DIV/0!</v>
      </c>
      <c r="L116" s="227"/>
      <c r="M116" s="192"/>
      <c r="N116" s="102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9"/>
      <c r="AE116" s="9"/>
      <c r="AF116" s="9"/>
    </row>
    <row r="117" spans="1:32" x14ac:dyDescent="0.2">
      <c r="A117" s="185"/>
      <c r="B117" s="166" t="s">
        <v>122</v>
      </c>
      <c r="C117" s="166"/>
      <c r="D117" s="166"/>
      <c r="E117" s="166" t="s">
        <v>235</v>
      </c>
      <c r="F117" s="166"/>
      <c r="G117" s="177"/>
      <c r="H117" s="259"/>
      <c r="I117" s="173"/>
      <c r="J117" s="173"/>
      <c r="K117" s="169"/>
      <c r="L117" s="227"/>
      <c r="M117" s="38"/>
      <c r="N117" s="93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3"/>
      <c r="AE117" s="33"/>
      <c r="AF117" s="33"/>
    </row>
    <row r="118" spans="1:32" x14ac:dyDescent="0.2">
      <c r="A118" s="185"/>
      <c r="B118" s="166" t="s">
        <v>508</v>
      </c>
      <c r="C118" s="166"/>
      <c r="D118" s="166"/>
      <c r="E118" s="166" t="s">
        <v>369</v>
      </c>
      <c r="F118" s="166"/>
      <c r="G118" s="177"/>
      <c r="H118" s="259"/>
      <c r="I118" s="173"/>
      <c r="J118" s="173"/>
      <c r="K118" s="169"/>
      <c r="L118" s="227"/>
      <c r="M118" s="38"/>
      <c r="N118" s="93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3"/>
      <c r="AE118" s="33"/>
      <c r="AF118" s="33"/>
    </row>
    <row r="119" spans="1:32" ht="42.75" x14ac:dyDescent="0.2">
      <c r="A119" s="185"/>
      <c r="B119" s="170" t="s">
        <v>509</v>
      </c>
      <c r="C119" s="171">
        <v>90844</v>
      </c>
      <c r="D119" s="170" t="s">
        <v>35</v>
      </c>
      <c r="E119" s="170" t="s">
        <v>692</v>
      </c>
      <c r="F119" s="172" t="s">
        <v>38</v>
      </c>
      <c r="G119" s="178">
        <v>12</v>
      </c>
      <c r="H119" s="258"/>
      <c r="I119" s="173">
        <f t="shared" si="5"/>
        <v>0</v>
      </c>
      <c r="J119" s="173">
        <f t="shared" si="6"/>
        <v>0</v>
      </c>
      <c r="K119" s="174" t="e">
        <f>J119/$J$116</f>
        <v>#DIV/0!</v>
      </c>
      <c r="L119" s="227">
        <v>1332.04</v>
      </c>
      <c r="M119" s="38"/>
      <c r="N119" s="93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3"/>
      <c r="AE119" s="33"/>
      <c r="AF119" s="33"/>
    </row>
    <row r="120" spans="1:32" ht="42.75" x14ac:dyDescent="0.2">
      <c r="A120" s="185"/>
      <c r="B120" s="170" t="s">
        <v>510</v>
      </c>
      <c r="C120" s="171">
        <v>90843</v>
      </c>
      <c r="D120" s="170" t="s">
        <v>35</v>
      </c>
      <c r="E120" s="170" t="s">
        <v>693</v>
      </c>
      <c r="F120" s="172" t="s">
        <v>38</v>
      </c>
      <c r="G120" s="178">
        <v>10</v>
      </c>
      <c r="H120" s="258"/>
      <c r="I120" s="173">
        <f t="shared" si="5"/>
        <v>0</v>
      </c>
      <c r="J120" s="173">
        <f t="shared" si="6"/>
        <v>0</v>
      </c>
      <c r="K120" s="174" t="e">
        <f t="shared" ref="K120:K123" si="9">J120/$J$116</f>
        <v>#DIV/0!</v>
      </c>
      <c r="L120" s="227">
        <v>1237.3499999999999</v>
      </c>
      <c r="M120" s="38"/>
      <c r="N120" s="93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3"/>
      <c r="AE120" s="33"/>
      <c r="AF120" s="33"/>
    </row>
    <row r="121" spans="1:32" ht="28.5" x14ac:dyDescent="0.2">
      <c r="A121" s="185"/>
      <c r="B121" s="170" t="s">
        <v>511</v>
      </c>
      <c r="C121" s="171">
        <v>100700</v>
      </c>
      <c r="D121" s="170" t="s">
        <v>35</v>
      </c>
      <c r="E121" s="182" t="s">
        <v>820</v>
      </c>
      <c r="F121" s="172" t="s">
        <v>38</v>
      </c>
      <c r="G121" s="178">
        <v>1</v>
      </c>
      <c r="H121" s="258"/>
      <c r="I121" s="173">
        <f t="shared" si="5"/>
        <v>0</v>
      </c>
      <c r="J121" s="173">
        <f t="shared" si="6"/>
        <v>0</v>
      </c>
      <c r="K121" s="174" t="e">
        <f t="shared" si="9"/>
        <v>#DIV/0!</v>
      </c>
      <c r="L121" s="227">
        <v>984.8</v>
      </c>
      <c r="M121" s="38"/>
      <c r="N121" s="93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3"/>
      <c r="AE121" s="33"/>
      <c r="AF121" s="33"/>
    </row>
    <row r="122" spans="1:32" ht="42.75" x14ac:dyDescent="0.2">
      <c r="A122" s="185"/>
      <c r="B122" s="170" t="s">
        <v>512</v>
      </c>
      <c r="C122" s="171" t="s">
        <v>827</v>
      </c>
      <c r="D122" s="170" t="s">
        <v>381</v>
      </c>
      <c r="E122" s="182" t="s">
        <v>828</v>
      </c>
      <c r="F122" s="172" t="s">
        <v>36</v>
      </c>
      <c r="G122" s="178">
        <v>14.39</v>
      </c>
      <c r="H122" s="258"/>
      <c r="I122" s="173">
        <f t="shared" si="5"/>
        <v>0</v>
      </c>
      <c r="J122" s="173">
        <f t="shared" si="6"/>
        <v>0</v>
      </c>
      <c r="K122" s="174" t="e">
        <f t="shared" si="9"/>
        <v>#DIV/0!</v>
      </c>
      <c r="L122" s="227">
        <v>669.58</v>
      </c>
      <c r="M122" s="38"/>
      <c r="N122" s="93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3"/>
      <c r="AE122" s="33"/>
      <c r="AF122" s="33"/>
    </row>
    <row r="123" spans="1:32" ht="57" x14ac:dyDescent="0.2">
      <c r="A123" s="185"/>
      <c r="B123" s="170" t="s">
        <v>784</v>
      </c>
      <c r="C123" s="171" t="s">
        <v>825</v>
      </c>
      <c r="D123" s="170" t="s">
        <v>381</v>
      </c>
      <c r="E123" s="182" t="s">
        <v>826</v>
      </c>
      <c r="F123" s="172" t="s">
        <v>38</v>
      </c>
      <c r="G123" s="178">
        <v>1</v>
      </c>
      <c r="H123" s="258"/>
      <c r="I123" s="173">
        <f t="shared" si="5"/>
        <v>0</v>
      </c>
      <c r="J123" s="173">
        <f t="shared" si="6"/>
        <v>0</v>
      </c>
      <c r="K123" s="174" t="e">
        <f t="shared" si="9"/>
        <v>#DIV/0!</v>
      </c>
      <c r="L123" s="227">
        <v>1816.22</v>
      </c>
      <c r="M123" s="38"/>
      <c r="N123" s="93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3"/>
      <c r="AE123" s="33"/>
      <c r="AF123" s="33"/>
    </row>
    <row r="124" spans="1:32" x14ac:dyDescent="0.2">
      <c r="A124" s="185"/>
      <c r="B124" s="166" t="s">
        <v>132</v>
      </c>
      <c r="C124" s="166"/>
      <c r="D124" s="166"/>
      <c r="E124" s="166" t="s">
        <v>370</v>
      </c>
      <c r="F124" s="166"/>
      <c r="G124" s="177"/>
      <c r="H124" s="259"/>
      <c r="I124" s="173"/>
      <c r="J124" s="173"/>
      <c r="K124" s="169"/>
      <c r="L124" s="227"/>
      <c r="M124" s="38"/>
      <c r="N124" s="93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3"/>
      <c r="AE124" s="33"/>
      <c r="AF124" s="33"/>
    </row>
    <row r="125" spans="1:32" x14ac:dyDescent="0.2">
      <c r="A125" s="185"/>
      <c r="B125" s="166" t="s">
        <v>513</v>
      </c>
      <c r="C125" s="166"/>
      <c r="D125" s="166"/>
      <c r="E125" s="166" t="s">
        <v>372</v>
      </c>
      <c r="F125" s="166"/>
      <c r="G125" s="177"/>
      <c r="H125" s="259"/>
      <c r="I125" s="173"/>
      <c r="J125" s="173"/>
      <c r="K125" s="169"/>
      <c r="L125" s="227"/>
      <c r="M125" s="38"/>
      <c r="N125" s="93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3"/>
      <c r="AE125" s="33"/>
      <c r="AF125" s="33"/>
    </row>
    <row r="126" spans="1:32" ht="28.5" x14ac:dyDescent="0.2">
      <c r="A126" s="185"/>
      <c r="B126" s="170" t="s">
        <v>514</v>
      </c>
      <c r="C126" s="171">
        <v>91338</v>
      </c>
      <c r="D126" s="170" t="s">
        <v>35</v>
      </c>
      <c r="E126" s="170" t="s">
        <v>180</v>
      </c>
      <c r="F126" s="172" t="s">
        <v>36</v>
      </c>
      <c r="G126" s="178">
        <v>9.8699999999999992</v>
      </c>
      <c r="H126" s="258"/>
      <c r="I126" s="173">
        <f t="shared" si="5"/>
        <v>0</v>
      </c>
      <c r="J126" s="173">
        <f t="shared" si="6"/>
        <v>0</v>
      </c>
      <c r="K126" s="174" t="e">
        <f>J126/$J$116</f>
        <v>#DIV/0!</v>
      </c>
      <c r="L126" s="227">
        <v>940.56</v>
      </c>
      <c r="M126" s="38"/>
      <c r="N126" s="93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3"/>
      <c r="AE126" s="33"/>
      <c r="AF126" s="33"/>
    </row>
    <row r="127" spans="1:32" ht="28.5" x14ac:dyDescent="0.2">
      <c r="A127" s="185"/>
      <c r="B127" s="170" t="s">
        <v>515</v>
      </c>
      <c r="C127" s="171" t="s">
        <v>821</v>
      </c>
      <c r="D127" s="182" t="s">
        <v>381</v>
      </c>
      <c r="E127" s="182" t="s">
        <v>822</v>
      </c>
      <c r="F127" s="172" t="s">
        <v>36</v>
      </c>
      <c r="G127" s="178">
        <v>6.93</v>
      </c>
      <c r="H127" s="258"/>
      <c r="I127" s="173">
        <f t="shared" si="5"/>
        <v>0</v>
      </c>
      <c r="J127" s="173">
        <f t="shared" si="6"/>
        <v>0</v>
      </c>
      <c r="K127" s="174" t="e">
        <f t="shared" ref="K127:K134" si="10">J127/$J$116</f>
        <v>#DIV/0!</v>
      </c>
      <c r="L127" s="227">
        <v>1204.8599999999999</v>
      </c>
      <c r="M127" s="38"/>
      <c r="N127" s="93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3"/>
      <c r="AE127" s="33"/>
      <c r="AF127" s="33"/>
    </row>
    <row r="128" spans="1:32" ht="42.75" x14ac:dyDescent="0.2">
      <c r="A128" s="185"/>
      <c r="B128" s="170" t="s">
        <v>516</v>
      </c>
      <c r="C128" s="171" t="s">
        <v>606</v>
      </c>
      <c r="D128" s="170" t="s">
        <v>381</v>
      </c>
      <c r="E128" s="170" t="s">
        <v>607</v>
      </c>
      <c r="F128" s="172" t="s">
        <v>36</v>
      </c>
      <c r="G128" s="178">
        <v>20.28</v>
      </c>
      <c r="H128" s="258"/>
      <c r="I128" s="173">
        <f t="shared" si="5"/>
        <v>0</v>
      </c>
      <c r="J128" s="173">
        <f t="shared" si="6"/>
        <v>0</v>
      </c>
      <c r="K128" s="174" t="e">
        <f t="shared" si="10"/>
        <v>#DIV/0!</v>
      </c>
      <c r="L128" s="227">
        <v>1119.24</v>
      </c>
      <c r="M128" s="38"/>
      <c r="N128" s="93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3"/>
      <c r="AE128" s="33"/>
      <c r="AF128" s="33"/>
    </row>
    <row r="129" spans="1:32" ht="28.5" x14ac:dyDescent="0.2">
      <c r="A129" s="185"/>
      <c r="B129" s="170" t="s">
        <v>517</v>
      </c>
      <c r="C129" s="171" t="s">
        <v>823</v>
      </c>
      <c r="D129" s="170" t="s">
        <v>381</v>
      </c>
      <c r="E129" s="182" t="s">
        <v>824</v>
      </c>
      <c r="F129" s="172" t="s">
        <v>36</v>
      </c>
      <c r="G129" s="178">
        <v>4.7</v>
      </c>
      <c r="H129" s="258"/>
      <c r="I129" s="173">
        <f t="shared" si="5"/>
        <v>0</v>
      </c>
      <c r="J129" s="173">
        <f t="shared" si="6"/>
        <v>0</v>
      </c>
      <c r="K129" s="174" t="e">
        <f t="shared" si="10"/>
        <v>#DIV/0!</v>
      </c>
      <c r="L129" s="227">
        <v>1353.03</v>
      </c>
      <c r="M129" s="38"/>
      <c r="N129" s="93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3"/>
      <c r="AE129" s="33"/>
      <c r="AF129" s="33"/>
    </row>
    <row r="130" spans="1:32" ht="28.5" x14ac:dyDescent="0.2">
      <c r="A130" s="185"/>
      <c r="B130" s="170" t="s">
        <v>785</v>
      </c>
      <c r="C130" s="171" t="s">
        <v>823</v>
      </c>
      <c r="D130" s="170" t="s">
        <v>381</v>
      </c>
      <c r="E130" s="182" t="s">
        <v>824</v>
      </c>
      <c r="F130" s="172" t="s">
        <v>36</v>
      </c>
      <c r="G130" s="178">
        <v>2.52</v>
      </c>
      <c r="H130" s="258"/>
      <c r="I130" s="173">
        <f t="shared" si="5"/>
        <v>0</v>
      </c>
      <c r="J130" s="173">
        <f t="shared" si="6"/>
        <v>0</v>
      </c>
      <c r="K130" s="174" t="e">
        <f t="shared" si="10"/>
        <v>#DIV/0!</v>
      </c>
      <c r="L130" s="227">
        <v>1353.03</v>
      </c>
      <c r="M130" s="38"/>
      <c r="N130" s="93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3"/>
      <c r="AE130" s="33"/>
      <c r="AF130" s="33"/>
    </row>
    <row r="131" spans="1:32" x14ac:dyDescent="0.2">
      <c r="A131" s="185"/>
      <c r="B131" s="166" t="s">
        <v>518</v>
      </c>
      <c r="C131" s="166"/>
      <c r="D131" s="166"/>
      <c r="E131" s="166" t="s">
        <v>374</v>
      </c>
      <c r="F131" s="166"/>
      <c r="G131" s="177"/>
      <c r="H131" s="259"/>
      <c r="I131" s="173"/>
      <c r="J131" s="173"/>
      <c r="K131" s="174" t="e">
        <f t="shared" si="10"/>
        <v>#DIV/0!</v>
      </c>
      <c r="L131" s="227"/>
      <c r="M131" s="38"/>
      <c r="N131" s="93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3"/>
      <c r="AE131" s="33"/>
      <c r="AF131" s="33"/>
    </row>
    <row r="132" spans="1:32" ht="28.5" x14ac:dyDescent="0.2">
      <c r="A132" s="185"/>
      <c r="B132" s="170" t="s">
        <v>519</v>
      </c>
      <c r="C132" s="171">
        <v>94569</v>
      </c>
      <c r="D132" s="170" t="s">
        <v>35</v>
      </c>
      <c r="E132" s="170" t="s">
        <v>181</v>
      </c>
      <c r="F132" s="172" t="s">
        <v>36</v>
      </c>
      <c r="G132" s="178">
        <v>25.64</v>
      </c>
      <c r="H132" s="258"/>
      <c r="I132" s="173">
        <f t="shared" si="5"/>
        <v>0</v>
      </c>
      <c r="J132" s="173">
        <f t="shared" si="6"/>
        <v>0</v>
      </c>
      <c r="K132" s="174" t="e">
        <f t="shared" si="10"/>
        <v>#DIV/0!</v>
      </c>
      <c r="L132" s="227">
        <v>928.34</v>
      </c>
      <c r="M132" s="38"/>
      <c r="N132" s="93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3"/>
      <c r="AE132" s="33"/>
      <c r="AF132" s="33"/>
    </row>
    <row r="133" spans="1:32" ht="28.5" x14ac:dyDescent="0.2">
      <c r="A133" s="185"/>
      <c r="B133" s="170" t="s">
        <v>520</v>
      </c>
      <c r="C133" s="171">
        <v>100674</v>
      </c>
      <c r="D133" s="170" t="s">
        <v>35</v>
      </c>
      <c r="E133" s="170" t="s">
        <v>182</v>
      </c>
      <c r="F133" s="172" t="s">
        <v>36</v>
      </c>
      <c r="G133" s="178">
        <v>1.35</v>
      </c>
      <c r="H133" s="258"/>
      <c r="I133" s="173">
        <f t="shared" si="5"/>
        <v>0</v>
      </c>
      <c r="J133" s="173">
        <f t="shared" si="6"/>
        <v>0</v>
      </c>
      <c r="K133" s="174" t="e">
        <f t="shared" si="10"/>
        <v>#DIV/0!</v>
      </c>
      <c r="L133" s="227">
        <v>1073.24</v>
      </c>
      <c r="M133" s="38"/>
      <c r="N133" s="93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3"/>
      <c r="AE133" s="33"/>
      <c r="AF133" s="33"/>
    </row>
    <row r="134" spans="1:32" ht="42.75" x14ac:dyDescent="0.2">
      <c r="A134" s="185"/>
      <c r="B134" s="170" t="s">
        <v>521</v>
      </c>
      <c r="C134" s="171">
        <v>94573</v>
      </c>
      <c r="D134" s="170" t="s">
        <v>35</v>
      </c>
      <c r="E134" s="170" t="s">
        <v>760</v>
      </c>
      <c r="F134" s="172" t="s">
        <v>36</v>
      </c>
      <c r="G134" s="178">
        <v>35.67</v>
      </c>
      <c r="H134" s="258"/>
      <c r="I134" s="173">
        <f t="shared" si="5"/>
        <v>0</v>
      </c>
      <c r="J134" s="173">
        <f t="shared" si="6"/>
        <v>0</v>
      </c>
      <c r="K134" s="174" t="e">
        <f t="shared" si="10"/>
        <v>#DIV/0!</v>
      </c>
      <c r="L134" s="227">
        <v>550.41</v>
      </c>
      <c r="M134" s="38"/>
      <c r="N134" s="93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3"/>
      <c r="AE134" s="33"/>
      <c r="AF134" s="33"/>
    </row>
    <row r="135" spans="1:32" x14ac:dyDescent="0.2">
      <c r="A135" s="185"/>
      <c r="B135" s="166" t="s">
        <v>143</v>
      </c>
      <c r="C135" s="166"/>
      <c r="D135" s="166"/>
      <c r="E135" s="166" t="s">
        <v>376</v>
      </c>
      <c r="F135" s="166"/>
      <c r="G135" s="177"/>
      <c r="H135" s="259"/>
      <c r="I135" s="173"/>
      <c r="J135" s="173"/>
      <c r="K135" s="169"/>
      <c r="L135" s="227"/>
      <c r="M135" s="38"/>
      <c r="N135" s="93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3"/>
      <c r="AE135" s="33"/>
      <c r="AF135" s="33"/>
    </row>
    <row r="136" spans="1:32" ht="41.45" customHeight="1" x14ac:dyDescent="0.2">
      <c r="A136" s="185"/>
      <c r="B136" s="166" t="s">
        <v>522</v>
      </c>
      <c r="C136" s="166"/>
      <c r="D136" s="166"/>
      <c r="E136" s="166" t="s">
        <v>377</v>
      </c>
      <c r="F136" s="166"/>
      <c r="G136" s="177"/>
      <c r="H136" s="259"/>
      <c r="I136" s="173"/>
      <c r="J136" s="173"/>
      <c r="K136" s="169"/>
      <c r="L136" s="227"/>
      <c r="M136" s="38"/>
      <c r="N136" s="93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3"/>
      <c r="AE136" s="33"/>
      <c r="AF136" s="33"/>
    </row>
    <row r="137" spans="1:32" ht="42.75" x14ac:dyDescent="0.2">
      <c r="A137" s="185"/>
      <c r="B137" s="170" t="s">
        <v>523</v>
      </c>
      <c r="C137" s="171">
        <v>12098</v>
      </c>
      <c r="D137" s="170" t="s">
        <v>113</v>
      </c>
      <c r="E137" s="182" t="s">
        <v>608</v>
      </c>
      <c r="F137" s="172" t="s">
        <v>36</v>
      </c>
      <c r="G137" s="178">
        <v>3.15</v>
      </c>
      <c r="H137" s="258"/>
      <c r="I137" s="173">
        <f t="shared" si="5"/>
        <v>0</v>
      </c>
      <c r="J137" s="173">
        <f t="shared" si="6"/>
        <v>0</v>
      </c>
      <c r="K137" s="174" t="e">
        <f t="shared" ref="K137:K143" si="11">J137/$J$116</f>
        <v>#DIV/0!</v>
      </c>
      <c r="L137" s="227">
        <v>650.09</v>
      </c>
      <c r="M137" s="38"/>
      <c r="N137" s="93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3"/>
      <c r="AE137" s="33"/>
      <c r="AF137" s="33"/>
    </row>
    <row r="138" spans="1:32" x14ac:dyDescent="0.2">
      <c r="A138" s="185"/>
      <c r="B138" s="166" t="s">
        <v>524</v>
      </c>
      <c r="C138" s="166"/>
      <c r="D138" s="166"/>
      <c r="E138" s="166" t="s">
        <v>378</v>
      </c>
      <c r="F138" s="166"/>
      <c r="G138" s="177"/>
      <c r="H138" s="259"/>
      <c r="I138" s="173"/>
      <c r="J138" s="173"/>
      <c r="K138" s="169"/>
      <c r="L138" s="227"/>
      <c r="M138" s="38"/>
      <c r="N138" s="93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3"/>
      <c r="AE138" s="33"/>
      <c r="AF138" s="33"/>
    </row>
    <row r="139" spans="1:32" ht="28.5" x14ac:dyDescent="0.2">
      <c r="A139" s="185"/>
      <c r="B139" s="170" t="s">
        <v>525</v>
      </c>
      <c r="C139" s="171" t="s">
        <v>832</v>
      </c>
      <c r="D139" s="170" t="s">
        <v>381</v>
      </c>
      <c r="E139" s="182" t="s">
        <v>831</v>
      </c>
      <c r="F139" s="172" t="s">
        <v>126</v>
      </c>
      <c r="G139" s="178">
        <v>7</v>
      </c>
      <c r="H139" s="258"/>
      <c r="I139" s="173">
        <f t="shared" si="5"/>
        <v>0</v>
      </c>
      <c r="J139" s="173">
        <f t="shared" si="6"/>
        <v>0</v>
      </c>
      <c r="K139" s="174" t="e">
        <f t="shared" si="11"/>
        <v>#DIV/0!</v>
      </c>
      <c r="L139" s="227">
        <v>87.22</v>
      </c>
      <c r="M139" s="38"/>
      <c r="N139" s="93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3"/>
      <c r="AE139" s="33"/>
      <c r="AF139" s="33"/>
    </row>
    <row r="140" spans="1:32" x14ac:dyDescent="0.2">
      <c r="A140" s="185"/>
      <c r="B140" s="170" t="s">
        <v>837</v>
      </c>
      <c r="C140" s="171" t="s">
        <v>194</v>
      </c>
      <c r="D140" s="170" t="s">
        <v>113</v>
      </c>
      <c r="E140" s="182" t="s">
        <v>195</v>
      </c>
      <c r="F140" s="172" t="s">
        <v>126</v>
      </c>
      <c r="G140" s="178">
        <v>7</v>
      </c>
      <c r="H140" s="258"/>
      <c r="I140" s="173">
        <f t="shared" si="5"/>
        <v>0</v>
      </c>
      <c r="J140" s="173">
        <f t="shared" si="6"/>
        <v>0</v>
      </c>
      <c r="K140" s="174" t="e">
        <f t="shared" si="11"/>
        <v>#DIV/0!</v>
      </c>
      <c r="L140" s="227">
        <v>111.78</v>
      </c>
      <c r="M140" s="38"/>
      <c r="N140" s="93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3"/>
      <c r="AE140" s="33"/>
      <c r="AF140" s="33"/>
    </row>
    <row r="141" spans="1:32" ht="28.5" x14ac:dyDescent="0.2">
      <c r="A141" s="185"/>
      <c r="B141" s="170" t="s">
        <v>838</v>
      </c>
      <c r="C141" s="171" t="s">
        <v>833</v>
      </c>
      <c r="D141" s="170" t="s">
        <v>41</v>
      </c>
      <c r="E141" s="182" t="s">
        <v>834</v>
      </c>
      <c r="F141" s="172" t="s">
        <v>38</v>
      </c>
      <c r="G141" s="178">
        <v>4</v>
      </c>
      <c r="H141" s="258"/>
      <c r="I141" s="173">
        <f t="shared" si="5"/>
        <v>0</v>
      </c>
      <c r="J141" s="173">
        <f t="shared" si="6"/>
        <v>0</v>
      </c>
      <c r="K141" s="174" t="e">
        <f t="shared" si="11"/>
        <v>#DIV/0!</v>
      </c>
      <c r="L141" s="227">
        <v>133.88999999999999</v>
      </c>
      <c r="M141" s="38"/>
      <c r="N141" s="93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3"/>
      <c r="AE141" s="33"/>
      <c r="AF141" s="33"/>
    </row>
    <row r="142" spans="1:32" ht="42.75" x14ac:dyDescent="0.2">
      <c r="A142" s="185"/>
      <c r="B142" s="170" t="s">
        <v>839</v>
      </c>
      <c r="C142" s="171" t="s">
        <v>836</v>
      </c>
      <c r="D142" s="170" t="s">
        <v>381</v>
      </c>
      <c r="E142" s="182" t="s">
        <v>835</v>
      </c>
      <c r="F142" s="172" t="s">
        <v>126</v>
      </c>
      <c r="G142" s="178">
        <v>23</v>
      </c>
      <c r="H142" s="258"/>
      <c r="I142" s="173">
        <f t="shared" si="5"/>
        <v>0</v>
      </c>
      <c r="J142" s="173">
        <f t="shared" si="6"/>
        <v>0</v>
      </c>
      <c r="K142" s="174" t="e">
        <f t="shared" si="11"/>
        <v>#DIV/0!</v>
      </c>
      <c r="L142" s="227">
        <v>37.799999999999997</v>
      </c>
      <c r="M142" s="38"/>
      <c r="N142" s="93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3"/>
      <c r="AE142" s="33"/>
      <c r="AF142" s="33"/>
    </row>
    <row r="143" spans="1:32" ht="28.5" x14ac:dyDescent="0.2">
      <c r="A143" s="185"/>
      <c r="B143" s="170" t="s">
        <v>840</v>
      </c>
      <c r="C143" s="171">
        <v>100709</v>
      </c>
      <c r="D143" s="170" t="s">
        <v>35</v>
      </c>
      <c r="E143" s="170" t="s">
        <v>379</v>
      </c>
      <c r="F143" s="172" t="s">
        <v>38</v>
      </c>
      <c r="G143" s="178">
        <v>37</v>
      </c>
      <c r="H143" s="258"/>
      <c r="I143" s="173">
        <f t="shared" si="5"/>
        <v>0</v>
      </c>
      <c r="J143" s="173">
        <f t="shared" si="6"/>
        <v>0</v>
      </c>
      <c r="K143" s="174" t="e">
        <f t="shared" si="11"/>
        <v>#DIV/0!</v>
      </c>
      <c r="L143" s="227">
        <v>59.14</v>
      </c>
      <c r="M143" s="38"/>
      <c r="N143" s="93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3"/>
      <c r="AE143" s="33"/>
      <c r="AF143" s="33"/>
    </row>
    <row r="144" spans="1:32" s="194" customFormat="1" ht="15.75" x14ac:dyDescent="0.2">
      <c r="A144" s="206"/>
      <c r="B144" s="189">
        <v>8</v>
      </c>
      <c r="C144" s="189"/>
      <c r="D144" s="189"/>
      <c r="E144" s="189" t="s">
        <v>385</v>
      </c>
      <c r="F144" s="189"/>
      <c r="G144" s="190"/>
      <c r="H144" s="261"/>
      <c r="I144" s="173"/>
      <c r="J144" s="188">
        <f>SUM(J146:J150)</f>
        <v>0</v>
      </c>
      <c r="K144" s="191" t="e">
        <f>SUM(K119:K143)</f>
        <v>#DIV/0!</v>
      </c>
      <c r="L144" s="227"/>
      <c r="M144" s="192"/>
      <c r="N144" s="102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9"/>
      <c r="AE144" s="9"/>
      <c r="AF144" s="9"/>
    </row>
    <row r="145" spans="1:32" x14ac:dyDescent="0.2">
      <c r="A145" s="185"/>
      <c r="B145" s="166" t="s">
        <v>150</v>
      </c>
      <c r="C145" s="166"/>
      <c r="D145" s="166"/>
      <c r="E145" s="166" t="s">
        <v>107</v>
      </c>
      <c r="F145" s="166"/>
      <c r="G145" s="177"/>
      <c r="H145" s="259"/>
      <c r="I145" s="173"/>
      <c r="J145" s="173"/>
      <c r="K145" s="169"/>
      <c r="L145" s="227"/>
      <c r="M145" s="38"/>
      <c r="N145" s="93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3"/>
      <c r="AE145" s="33"/>
      <c r="AF145" s="33"/>
    </row>
    <row r="146" spans="1:32" ht="42.75" x14ac:dyDescent="0.2">
      <c r="A146" s="185"/>
      <c r="B146" s="170" t="s">
        <v>386</v>
      </c>
      <c r="C146" s="171">
        <v>87905</v>
      </c>
      <c r="D146" s="170" t="s">
        <v>35</v>
      </c>
      <c r="E146" s="170" t="s">
        <v>109</v>
      </c>
      <c r="F146" s="172" t="s">
        <v>36</v>
      </c>
      <c r="G146" s="178">
        <v>1453.38</v>
      </c>
      <c r="H146" s="258"/>
      <c r="I146" s="173">
        <f t="shared" si="5"/>
        <v>0</v>
      </c>
      <c r="J146" s="173">
        <f t="shared" si="6"/>
        <v>0</v>
      </c>
      <c r="K146" s="174" t="e">
        <f>J146/$J$144</f>
        <v>#DIV/0!</v>
      </c>
      <c r="L146" s="227">
        <v>9.35</v>
      </c>
      <c r="M146" s="38"/>
      <c r="N146" s="93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3"/>
      <c r="AE146" s="33"/>
      <c r="AF146" s="33"/>
    </row>
    <row r="147" spans="1:32" ht="28.5" x14ac:dyDescent="0.2">
      <c r="A147" s="185"/>
      <c r="B147" s="170" t="s">
        <v>387</v>
      </c>
      <c r="C147" s="171">
        <v>104958</v>
      </c>
      <c r="D147" s="170" t="s">
        <v>35</v>
      </c>
      <c r="E147" s="170" t="s">
        <v>698</v>
      </c>
      <c r="F147" s="172" t="s">
        <v>36</v>
      </c>
      <c r="G147" s="178">
        <v>1375.61</v>
      </c>
      <c r="H147" s="258"/>
      <c r="I147" s="173">
        <f t="shared" si="5"/>
        <v>0</v>
      </c>
      <c r="J147" s="173">
        <f t="shared" si="6"/>
        <v>0</v>
      </c>
      <c r="K147" s="174" t="e">
        <f t="shared" ref="K147:K150" si="12">J147/$J$144</f>
        <v>#DIV/0!</v>
      </c>
      <c r="L147" s="227">
        <v>26.25</v>
      </c>
      <c r="M147" s="38"/>
      <c r="N147" s="93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3"/>
      <c r="AE147" s="33"/>
      <c r="AF147" s="33"/>
    </row>
    <row r="148" spans="1:32" ht="28.5" x14ac:dyDescent="0.2">
      <c r="A148" s="185"/>
      <c r="B148" s="170" t="s">
        <v>388</v>
      </c>
      <c r="C148" s="171">
        <v>87553</v>
      </c>
      <c r="D148" s="170" t="s">
        <v>35</v>
      </c>
      <c r="E148" s="170" t="s">
        <v>699</v>
      </c>
      <c r="F148" s="172" t="s">
        <v>36</v>
      </c>
      <c r="G148" s="178">
        <v>77.77</v>
      </c>
      <c r="H148" s="258"/>
      <c r="I148" s="173">
        <f t="shared" si="5"/>
        <v>0</v>
      </c>
      <c r="J148" s="173">
        <f t="shared" si="6"/>
        <v>0</v>
      </c>
      <c r="K148" s="174" t="e">
        <f t="shared" si="12"/>
        <v>#DIV/0!</v>
      </c>
      <c r="L148" s="227">
        <v>25.46</v>
      </c>
      <c r="M148" s="38"/>
      <c r="N148" s="93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3"/>
      <c r="AE148" s="33"/>
      <c r="AF148" s="33"/>
    </row>
    <row r="149" spans="1:32" x14ac:dyDescent="0.2">
      <c r="A149" s="185"/>
      <c r="B149" s="166" t="s">
        <v>151</v>
      </c>
      <c r="C149" s="166"/>
      <c r="D149" s="166"/>
      <c r="E149" s="166" t="s">
        <v>389</v>
      </c>
      <c r="F149" s="166"/>
      <c r="G149" s="177"/>
      <c r="H149" s="259"/>
      <c r="I149" s="173"/>
      <c r="J149" s="173">
        <f t="shared" si="6"/>
        <v>0</v>
      </c>
      <c r="K149" s="174"/>
      <c r="L149" s="227"/>
      <c r="M149" s="38"/>
      <c r="N149" s="93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3"/>
      <c r="AE149" s="33"/>
      <c r="AF149" s="33"/>
    </row>
    <row r="150" spans="1:32" ht="28.5" x14ac:dyDescent="0.2">
      <c r="A150" s="185"/>
      <c r="B150" s="170" t="s">
        <v>390</v>
      </c>
      <c r="C150" s="171">
        <v>104611</v>
      </c>
      <c r="D150" s="170" t="s">
        <v>35</v>
      </c>
      <c r="E150" s="170" t="s">
        <v>609</v>
      </c>
      <c r="F150" s="172" t="s">
        <v>36</v>
      </c>
      <c r="G150" s="178">
        <v>110</v>
      </c>
      <c r="H150" s="258"/>
      <c r="I150" s="173">
        <f t="shared" ref="I150:I213" si="13">IF(H150&lt;=L150,H150*$J$9+H150,"ERRO, VALOR SUP. AO DE REF.")</f>
        <v>0</v>
      </c>
      <c r="J150" s="173">
        <f t="shared" si="6"/>
        <v>0</v>
      </c>
      <c r="K150" s="174" t="e">
        <f t="shared" si="12"/>
        <v>#DIV/0!</v>
      </c>
      <c r="L150" s="227">
        <v>93.93</v>
      </c>
      <c r="M150" s="38"/>
      <c r="N150" s="93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3"/>
      <c r="AE150" s="33"/>
      <c r="AF150" s="33"/>
    </row>
    <row r="151" spans="1:32" s="194" customFormat="1" ht="15.75" x14ac:dyDescent="0.2">
      <c r="A151" s="206"/>
      <c r="B151" s="189">
        <v>9</v>
      </c>
      <c r="C151" s="189"/>
      <c r="D151" s="189"/>
      <c r="E151" s="189" t="s">
        <v>391</v>
      </c>
      <c r="F151" s="189"/>
      <c r="G151" s="190"/>
      <c r="H151" s="261"/>
      <c r="I151" s="173"/>
      <c r="J151" s="188">
        <f>SUM(J153:J158)</f>
        <v>0</v>
      </c>
      <c r="K151" s="191" t="e">
        <f>SUM(K146:K150)</f>
        <v>#DIV/0!</v>
      </c>
      <c r="L151" s="227"/>
      <c r="M151" s="192"/>
      <c r="N151" s="102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9"/>
      <c r="AE151" s="9"/>
      <c r="AF151" s="9"/>
    </row>
    <row r="152" spans="1:32" x14ac:dyDescent="0.2">
      <c r="A152" s="185"/>
      <c r="B152" s="166" t="s">
        <v>164</v>
      </c>
      <c r="C152" s="166"/>
      <c r="D152" s="166"/>
      <c r="E152" s="166" t="s">
        <v>107</v>
      </c>
      <c r="F152" s="166"/>
      <c r="G152" s="177"/>
      <c r="H152" s="259"/>
      <c r="I152" s="173"/>
      <c r="J152" s="173"/>
      <c r="K152" s="169"/>
      <c r="L152" s="227"/>
      <c r="M152" s="38"/>
      <c r="N152" s="93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3"/>
      <c r="AE152" s="33"/>
      <c r="AF152" s="33"/>
    </row>
    <row r="153" spans="1:32" ht="28.5" x14ac:dyDescent="0.2">
      <c r="A153" s="185"/>
      <c r="B153" s="170" t="s">
        <v>392</v>
      </c>
      <c r="C153" s="171">
        <v>94995</v>
      </c>
      <c r="D153" s="170" t="s">
        <v>35</v>
      </c>
      <c r="E153" s="170" t="s">
        <v>393</v>
      </c>
      <c r="F153" s="172" t="s">
        <v>36</v>
      </c>
      <c r="G153" s="178">
        <v>393.44</v>
      </c>
      <c r="H153" s="258"/>
      <c r="I153" s="173">
        <f t="shared" si="13"/>
        <v>0</v>
      </c>
      <c r="J153" s="173">
        <f t="shared" ref="J153:J216" si="14">I153*G153</f>
        <v>0</v>
      </c>
      <c r="K153" s="174" t="e">
        <f>J153/$J$151</f>
        <v>#DIV/0!</v>
      </c>
      <c r="L153" s="227">
        <v>90.38</v>
      </c>
      <c r="M153" s="38"/>
      <c r="N153" s="93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3"/>
      <c r="AE153" s="33"/>
      <c r="AF153" s="33"/>
    </row>
    <row r="154" spans="1:32" x14ac:dyDescent="0.2">
      <c r="A154" s="185"/>
      <c r="B154" s="170" t="s">
        <v>394</v>
      </c>
      <c r="C154" s="171" t="s">
        <v>112</v>
      </c>
      <c r="D154" s="170" t="s">
        <v>113</v>
      </c>
      <c r="E154" s="182" t="s">
        <v>114</v>
      </c>
      <c r="F154" s="172" t="s">
        <v>36</v>
      </c>
      <c r="G154" s="178">
        <v>393.44</v>
      </c>
      <c r="H154" s="258"/>
      <c r="I154" s="173">
        <f t="shared" si="13"/>
        <v>0</v>
      </c>
      <c r="J154" s="173">
        <f t="shared" si="14"/>
        <v>0</v>
      </c>
      <c r="K154" s="174" t="e">
        <f t="shared" ref="K154:K158" si="15">J154/$J$151</f>
        <v>#DIV/0!</v>
      </c>
      <c r="L154" s="227">
        <v>26.29</v>
      </c>
      <c r="M154" s="38"/>
      <c r="N154" s="93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3"/>
      <c r="AE154" s="33"/>
      <c r="AF154" s="33"/>
    </row>
    <row r="155" spans="1:32" x14ac:dyDescent="0.2">
      <c r="A155" s="185"/>
      <c r="B155" s="166" t="s">
        <v>166</v>
      </c>
      <c r="C155" s="166"/>
      <c r="D155" s="166"/>
      <c r="E155" s="166" t="s">
        <v>395</v>
      </c>
      <c r="F155" s="166"/>
      <c r="G155" s="177"/>
      <c r="H155" s="259"/>
      <c r="I155" s="173"/>
      <c r="J155" s="173"/>
      <c r="K155" s="174" t="e">
        <f t="shared" si="15"/>
        <v>#DIV/0!</v>
      </c>
      <c r="L155" s="227"/>
      <c r="M155" s="38"/>
      <c r="N155" s="93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3"/>
      <c r="AE155" s="33"/>
      <c r="AF155" s="33"/>
    </row>
    <row r="156" spans="1:32" x14ac:dyDescent="0.2">
      <c r="A156" s="185"/>
      <c r="B156" s="170" t="s">
        <v>396</v>
      </c>
      <c r="C156" s="171" t="s">
        <v>169</v>
      </c>
      <c r="D156" s="170" t="s">
        <v>113</v>
      </c>
      <c r="E156" s="182" t="s">
        <v>170</v>
      </c>
      <c r="F156" s="172" t="s">
        <v>36</v>
      </c>
      <c r="G156" s="178">
        <v>393.44</v>
      </c>
      <c r="H156" s="258"/>
      <c r="I156" s="173">
        <f t="shared" si="13"/>
        <v>0</v>
      </c>
      <c r="J156" s="173">
        <f t="shared" si="14"/>
        <v>0</v>
      </c>
      <c r="K156" s="174" t="e">
        <f t="shared" si="15"/>
        <v>#DIV/0!</v>
      </c>
      <c r="L156" s="227">
        <v>77.599999999999994</v>
      </c>
      <c r="M156" s="38"/>
      <c r="N156" s="93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3"/>
      <c r="AE156" s="33"/>
      <c r="AF156" s="33"/>
    </row>
    <row r="157" spans="1:32" x14ac:dyDescent="0.2">
      <c r="A157" s="185"/>
      <c r="B157" s="166" t="s">
        <v>167</v>
      </c>
      <c r="C157" s="166"/>
      <c r="D157" s="166"/>
      <c r="E157" s="166" t="s">
        <v>398</v>
      </c>
      <c r="F157" s="166"/>
      <c r="G157" s="177"/>
      <c r="H157" s="259"/>
      <c r="I157" s="173"/>
      <c r="J157" s="173"/>
      <c r="K157" s="174"/>
      <c r="L157" s="227"/>
      <c r="M157" s="38"/>
      <c r="N157" s="70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3"/>
      <c r="AE157" s="33"/>
      <c r="AF157" s="33"/>
    </row>
    <row r="158" spans="1:32" x14ac:dyDescent="0.2">
      <c r="A158" s="185"/>
      <c r="B158" s="170" t="s">
        <v>397</v>
      </c>
      <c r="C158" s="171" t="s">
        <v>171</v>
      </c>
      <c r="D158" s="170" t="s">
        <v>113</v>
      </c>
      <c r="E158" s="182" t="s">
        <v>172</v>
      </c>
      <c r="F158" s="172" t="s">
        <v>173</v>
      </c>
      <c r="G158" s="178">
        <v>260.64</v>
      </c>
      <c r="H158" s="258"/>
      <c r="I158" s="173">
        <f t="shared" si="13"/>
        <v>0</v>
      </c>
      <c r="J158" s="173">
        <f t="shared" si="14"/>
        <v>0</v>
      </c>
      <c r="K158" s="174" t="e">
        <f t="shared" si="15"/>
        <v>#DIV/0!</v>
      </c>
      <c r="L158" s="227">
        <v>20.36</v>
      </c>
      <c r="M158" s="38"/>
      <c r="N158" s="70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3"/>
      <c r="AE158" s="33"/>
      <c r="AF158" s="33"/>
    </row>
    <row r="159" spans="1:32" s="194" customFormat="1" ht="15.75" x14ac:dyDescent="0.2">
      <c r="A159" s="206"/>
      <c r="B159" s="189">
        <v>10</v>
      </c>
      <c r="C159" s="189"/>
      <c r="D159" s="189"/>
      <c r="E159" s="189" t="s">
        <v>399</v>
      </c>
      <c r="F159" s="189"/>
      <c r="G159" s="190"/>
      <c r="H159" s="261"/>
      <c r="I159" s="173"/>
      <c r="J159" s="188">
        <f>SUM(J161)</f>
        <v>0</v>
      </c>
      <c r="K159" s="191" t="e">
        <f>SUM(K153:K158)</f>
        <v>#DIV/0!</v>
      </c>
      <c r="L159" s="227"/>
      <c r="M159" s="192"/>
      <c r="N159" s="193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9"/>
      <c r="AE159" s="9"/>
      <c r="AF159" s="9"/>
    </row>
    <row r="160" spans="1:32" x14ac:dyDescent="0.2">
      <c r="A160" s="185"/>
      <c r="B160" s="166" t="s">
        <v>168</v>
      </c>
      <c r="C160" s="166"/>
      <c r="D160" s="166"/>
      <c r="E160" s="166" t="s">
        <v>107</v>
      </c>
      <c r="F160" s="166"/>
      <c r="G160" s="177"/>
      <c r="H160" s="259"/>
      <c r="I160" s="173"/>
      <c r="J160" s="173"/>
      <c r="K160" s="169"/>
      <c r="L160" s="227"/>
      <c r="M160" s="38"/>
      <c r="N160" s="70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3"/>
      <c r="AE160" s="33"/>
      <c r="AF160" s="33"/>
    </row>
    <row r="161" spans="1:32" ht="28.5" x14ac:dyDescent="0.2">
      <c r="A161" s="185"/>
      <c r="B161" s="170" t="s">
        <v>559</v>
      </c>
      <c r="C161" s="171">
        <v>94995</v>
      </c>
      <c r="D161" s="170" t="s">
        <v>35</v>
      </c>
      <c r="E161" s="170" t="s">
        <v>393</v>
      </c>
      <c r="F161" s="172" t="s">
        <v>36</v>
      </c>
      <c r="G161" s="178">
        <v>163.97</v>
      </c>
      <c r="H161" s="258"/>
      <c r="I161" s="173">
        <f t="shared" si="13"/>
        <v>0</v>
      </c>
      <c r="J161" s="173">
        <f t="shared" si="14"/>
        <v>0</v>
      </c>
      <c r="K161" s="174" t="e">
        <f>J161/J159</f>
        <v>#DIV/0!</v>
      </c>
      <c r="L161" s="227">
        <v>90.38</v>
      </c>
      <c r="M161" s="38"/>
      <c r="N161" s="70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3"/>
      <c r="AE161" s="33"/>
      <c r="AF161" s="33"/>
    </row>
    <row r="162" spans="1:32" s="194" customFormat="1" ht="15.75" x14ac:dyDescent="0.2">
      <c r="A162" s="206"/>
      <c r="B162" s="189">
        <v>11</v>
      </c>
      <c r="C162" s="189"/>
      <c r="D162" s="189"/>
      <c r="E162" s="189" t="s">
        <v>400</v>
      </c>
      <c r="F162" s="189"/>
      <c r="G162" s="190"/>
      <c r="H162" s="261"/>
      <c r="I162" s="173"/>
      <c r="J162" s="188">
        <f>SUM(J164:J167)</f>
        <v>0</v>
      </c>
      <c r="K162" s="191" t="e">
        <f>SUM(K161)</f>
        <v>#DIV/0!</v>
      </c>
      <c r="L162" s="227"/>
      <c r="M162" s="192"/>
      <c r="N162" s="193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9"/>
      <c r="AE162" s="9"/>
      <c r="AF162" s="9"/>
    </row>
    <row r="163" spans="1:32" x14ac:dyDescent="0.2">
      <c r="A163" s="185"/>
      <c r="B163" s="166" t="s">
        <v>174</v>
      </c>
      <c r="C163" s="166"/>
      <c r="D163" s="166"/>
      <c r="E163" s="166" t="s">
        <v>107</v>
      </c>
      <c r="F163" s="166"/>
      <c r="G163" s="177"/>
      <c r="H163" s="259"/>
      <c r="I163" s="173"/>
      <c r="J163" s="173"/>
      <c r="K163" s="169"/>
      <c r="L163" s="227"/>
      <c r="M163" s="38"/>
      <c r="N163" s="70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3"/>
      <c r="AE163" s="33"/>
      <c r="AF163" s="33"/>
    </row>
    <row r="164" spans="1:32" ht="28.5" x14ac:dyDescent="0.2">
      <c r="A164" s="185"/>
      <c r="B164" s="170" t="s">
        <v>610</v>
      </c>
      <c r="C164" s="171">
        <v>87885</v>
      </c>
      <c r="D164" s="170" t="s">
        <v>35</v>
      </c>
      <c r="E164" s="170" t="s">
        <v>611</v>
      </c>
      <c r="F164" s="172" t="s">
        <v>36</v>
      </c>
      <c r="G164" s="178">
        <v>4.24</v>
      </c>
      <c r="H164" s="258"/>
      <c r="I164" s="173">
        <f t="shared" si="13"/>
        <v>0</v>
      </c>
      <c r="J164" s="173">
        <f t="shared" si="14"/>
        <v>0</v>
      </c>
      <c r="K164" s="174" t="e">
        <f>J164/$J$162</f>
        <v>#DIV/0!</v>
      </c>
      <c r="L164" s="227">
        <v>9.25</v>
      </c>
      <c r="M164" s="38"/>
      <c r="N164" s="70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3"/>
      <c r="AE164" s="33"/>
      <c r="AF164" s="33"/>
    </row>
    <row r="165" spans="1:32" ht="28.5" x14ac:dyDescent="0.2">
      <c r="A165" s="185"/>
      <c r="B165" s="170" t="s">
        <v>612</v>
      </c>
      <c r="C165" s="171">
        <v>90408</v>
      </c>
      <c r="D165" s="170" t="s">
        <v>35</v>
      </c>
      <c r="E165" s="170" t="s">
        <v>613</v>
      </c>
      <c r="F165" s="172" t="s">
        <v>36</v>
      </c>
      <c r="G165" s="178">
        <v>4.24</v>
      </c>
      <c r="H165" s="258"/>
      <c r="I165" s="173">
        <f t="shared" si="13"/>
        <v>0</v>
      </c>
      <c r="J165" s="173">
        <f t="shared" si="14"/>
        <v>0</v>
      </c>
      <c r="K165" s="174" t="e">
        <f t="shared" ref="K165:K167" si="16">J165/$J$162</f>
        <v>#DIV/0!</v>
      </c>
      <c r="L165" s="227">
        <v>37.49</v>
      </c>
      <c r="M165" s="38"/>
      <c r="N165" s="70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3"/>
      <c r="AE165" s="33"/>
      <c r="AF165" s="33"/>
    </row>
    <row r="166" spans="1:32" x14ac:dyDescent="0.2">
      <c r="A166" s="185"/>
      <c r="B166" s="166" t="s">
        <v>560</v>
      </c>
      <c r="C166" s="166"/>
      <c r="D166" s="166"/>
      <c r="E166" s="166" t="s">
        <v>614</v>
      </c>
      <c r="F166" s="166"/>
      <c r="G166" s="177"/>
      <c r="H166" s="259"/>
      <c r="I166" s="173"/>
      <c r="J166" s="173"/>
      <c r="K166" s="174"/>
      <c r="L166" s="227"/>
      <c r="M166" s="38"/>
      <c r="N166" s="70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3"/>
      <c r="AE166" s="33"/>
      <c r="AF166" s="33"/>
    </row>
    <row r="167" spans="1:32" ht="28.5" x14ac:dyDescent="0.2">
      <c r="A167" s="185"/>
      <c r="B167" s="170" t="s">
        <v>615</v>
      </c>
      <c r="C167" s="171">
        <v>96114</v>
      </c>
      <c r="D167" s="170" t="s">
        <v>35</v>
      </c>
      <c r="E167" s="170" t="s">
        <v>165</v>
      </c>
      <c r="F167" s="172" t="s">
        <v>36</v>
      </c>
      <c r="G167" s="178">
        <v>340.81</v>
      </c>
      <c r="H167" s="258"/>
      <c r="I167" s="173">
        <f t="shared" si="13"/>
        <v>0</v>
      </c>
      <c r="J167" s="173">
        <f t="shared" si="14"/>
        <v>0</v>
      </c>
      <c r="K167" s="174" t="e">
        <f t="shared" si="16"/>
        <v>#DIV/0!</v>
      </c>
      <c r="L167" s="227">
        <v>82.17</v>
      </c>
      <c r="M167" s="38"/>
      <c r="N167" s="70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3"/>
      <c r="AE167" s="33"/>
      <c r="AF167" s="33"/>
    </row>
    <row r="168" spans="1:32" s="194" customFormat="1" ht="15.75" x14ac:dyDescent="0.2">
      <c r="A168" s="206"/>
      <c r="B168" s="189">
        <v>12</v>
      </c>
      <c r="C168" s="189"/>
      <c r="D168" s="189"/>
      <c r="E168" s="189" t="s">
        <v>203</v>
      </c>
      <c r="F168" s="189"/>
      <c r="G168" s="190"/>
      <c r="H168" s="261"/>
      <c r="I168" s="173"/>
      <c r="J168" s="188">
        <f>SUM(J170:J179)</f>
        <v>0</v>
      </c>
      <c r="K168" s="191" t="e">
        <f>SUM(K164:K167)</f>
        <v>#DIV/0!</v>
      </c>
      <c r="L168" s="227"/>
      <c r="M168" s="192"/>
      <c r="N168" s="193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9"/>
      <c r="AE168" s="9"/>
      <c r="AF168" s="9"/>
    </row>
    <row r="169" spans="1:32" x14ac:dyDescent="0.2">
      <c r="A169" s="185"/>
      <c r="B169" s="166" t="s">
        <v>175</v>
      </c>
      <c r="C169" s="166"/>
      <c r="D169" s="166"/>
      <c r="E169" s="166" t="s">
        <v>401</v>
      </c>
      <c r="F169" s="166"/>
      <c r="G169" s="177"/>
      <c r="H169" s="259"/>
      <c r="I169" s="173"/>
      <c r="J169" s="173"/>
      <c r="K169" s="169"/>
      <c r="L169" s="227"/>
      <c r="M169" s="38"/>
      <c r="N169" s="70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3"/>
      <c r="AE169" s="33"/>
      <c r="AF169" s="33"/>
    </row>
    <row r="170" spans="1:32" ht="27.6" customHeight="1" x14ac:dyDescent="0.2">
      <c r="A170" s="185"/>
      <c r="B170" s="170" t="s">
        <v>616</v>
      </c>
      <c r="C170" s="171">
        <v>88485</v>
      </c>
      <c r="D170" s="170" t="s">
        <v>35</v>
      </c>
      <c r="E170" s="170" t="s">
        <v>205</v>
      </c>
      <c r="F170" s="172" t="s">
        <v>36</v>
      </c>
      <c r="G170" s="178">
        <v>2078.46</v>
      </c>
      <c r="H170" s="258"/>
      <c r="I170" s="173">
        <f t="shared" si="13"/>
        <v>0</v>
      </c>
      <c r="J170" s="173">
        <f t="shared" si="14"/>
        <v>0</v>
      </c>
      <c r="K170" s="174" t="e">
        <f>J170/$J$168</f>
        <v>#DIV/0!</v>
      </c>
      <c r="L170" s="227">
        <v>5.05</v>
      </c>
      <c r="M170" s="38"/>
      <c r="N170" s="70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3"/>
      <c r="AE170" s="33"/>
      <c r="AF170" s="33"/>
    </row>
    <row r="171" spans="1:32" ht="28.5" x14ac:dyDescent="0.2">
      <c r="A171" s="185"/>
      <c r="B171" s="170" t="s">
        <v>617</v>
      </c>
      <c r="C171" s="171">
        <v>88495</v>
      </c>
      <c r="D171" s="170" t="s">
        <v>35</v>
      </c>
      <c r="E171" s="170" t="s">
        <v>694</v>
      </c>
      <c r="F171" s="172" t="s">
        <v>36</v>
      </c>
      <c r="G171" s="178">
        <v>1351.77</v>
      </c>
      <c r="H171" s="258"/>
      <c r="I171" s="173">
        <f t="shared" si="13"/>
        <v>0</v>
      </c>
      <c r="J171" s="173">
        <f t="shared" si="14"/>
        <v>0</v>
      </c>
      <c r="K171" s="174" t="e">
        <f t="shared" ref="K171:K179" si="17">J171/$J$168</f>
        <v>#DIV/0!</v>
      </c>
      <c r="L171" s="227">
        <v>13.93</v>
      </c>
      <c r="M171" s="38"/>
      <c r="N171" s="70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3"/>
      <c r="AE171" s="33"/>
      <c r="AF171" s="33"/>
    </row>
    <row r="172" spans="1:32" x14ac:dyDescent="0.2">
      <c r="A172" s="185"/>
      <c r="B172" s="170" t="s">
        <v>618</v>
      </c>
      <c r="C172" s="171">
        <v>104641</v>
      </c>
      <c r="D172" s="170" t="s">
        <v>35</v>
      </c>
      <c r="E172" s="170" t="s">
        <v>700</v>
      </c>
      <c r="F172" s="172" t="s">
        <v>36</v>
      </c>
      <c r="G172" s="178">
        <v>1351.77</v>
      </c>
      <c r="H172" s="258"/>
      <c r="I172" s="173">
        <f t="shared" si="13"/>
        <v>0</v>
      </c>
      <c r="J172" s="173">
        <f t="shared" si="14"/>
        <v>0</v>
      </c>
      <c r="K172" s="174" t="e">
        <f t="shared" si="17"/>
        <v>#DIV/0!</v>
      </c>
      <c r="L172" s="227">
        <v>10.51</v>
      </c>
      <c r="M172" s="38"/>
      <c r="N172" s="93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3"/>
      <c r="AE172" s="33"/>
      <c r="AF172" s="33"/>
    </row>
    <row r="173" spans="1:32" x14ac:dyDescent="0.2">
      <c r="A173" s="185"/>
      <c r="B173" s="170" t="s">
        <v>619</v>
      </c>
      <c r="C173" s="171">
        <v>95305</v>
      </c>
      <c r="D173" s="170" t="s">
        <v>35</v>
      </c>
      <c r="E173" s="170" t="s">
        <v>701</v>
      </c>
      <c r="F173" s="172" t="s">
        <v>36</v>
      </c>
      <c r="G173" s="178">
        <v>726.69</v>
      </c>
      <c r="H173" s="258"/>
      <c r="I173" s="173">
        <f t="shared" si="13"/>
        <v>0</v>
      </c>
      <c r="J173" s="173">
        <f t="shared" si="14"/>
        <v>0</v>
      </c>
      <c r="K173" s="174" t="e">
        <f t="shared" si="17"/>
        <v>#DIV/0!</v>
      </c>
      <c r="L173" s="227">
        <v>14.82</v>
      </c>
      <c r="M173" s="38"/>
      <c r="N173" s="70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3"/>
      <c r="AE173" s="33"/>
      <c r="AF173" s="33"/>
    </row>
    <row r="174" spans="1:32" x14ac:dyDescent="0.2">
      <c r="A174" s="185"/>
      <c r="B174" s="166" t="s">
        <v>558</v>
      </c>
      <c r="C174" s="166"/>
      <c r="D174" s="166"/>
      <c r="E174" s="166" t="s">
        <v>402</v>
      </c>
      <c r="F174" s="166"/>
      <c r="G174" s="177"/>
      <c r="H174" s="259"/>
      <c r="I174" s="173"/>
      <c r="J174" s="173"/>
      <c r="K174" s="174"/>
      <c r="L174" s="227"/>
      <c r="M174" s="38"/>
      <c r="N174" s="70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3"/>
      <c r="AE174" s="33"/>
      <c r="AF174" s="33"/>
    </row>
    <row r="175" spans="1:32" x14ac:dyDescent="0.2">
      <c r="A175" s="185"/>
      <c r="B175" s="170" t="s">
        <v>620</v>
      </c>
      <c r="C175" s="171">
        <v>88494</v>
      </c>
      <c r="D175" s="170" t="s">
        <v>35</v>
      </c>
      <c r="E175" s="170" t="s">
        <v>695</v>
      </c>
      <c r="F175" s="172" t="s">
        <v>36</v>
      </c>
      <c r="G175" s="178">
        <v>340.81</v>
      </c>
      <c r="H175" s="258"/>
      <c r="I175" s="173">
        <f t="shared" si="13"/>
        <v>0</v>
      </c>
      <c r="J175" s="173">
        <f t="shared" si="14"/>
        <v>0</v>
      </c>
      <c r="K175" s="174" t="e">
        <f t="shared" si="17"/>
        <v>#DIV/0!</v>
      </c>
      <c r="L175" s="227">
        <v>25.21</v>
      </c>
      <c r="M175" s="38"/>
      <c r="N175" s="70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3"/>
      <c r="AE175" s="33"/>
      <c r="AF175" s="33"/>
    </row>
    <row r="176" spans="1:32" x14ac:dyDescent="0.2">
      <c r="A176" s="185"/>
      <c r="B176" s="170" t="s">
        <v>621</v>
      </c>
      <c r="C176" s="171">
        <v>104639</v>
      </c>
      <c r="D176" s="170" t="s">
        <v>35</v>
      </c>
      <c r="E176" s="170" t="s">
        <v>702</v>
      </c>
      <c r="F176" s="172" t="s">
        <v>36</v>
      </c>
      <c r="G176" s="178">
        <v>340.81</v>
      </c>
      <c r="H176" s="258"/>
      <c r="I176" s="173">
        <f t="shared" si="13"/>
        <v>0</v>
      </c>
      <c r="J176" s="173">
        <f t="shared" si="14"/>
        <v>0</v>
      </c>
      <c r="K176" s="174" t="e">
        <f t="shared" si="17"/>
        <v>#DIV/0!</v>
      </c>
      <c r="L176" s="227">
        <v>13.3</v>
      </c>
      <c r="M176" s="38"/>
      <c r="N176" s="70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3"/>
      <c r="AE176" s="33"/>
      <c r="AF176" s="33"/>
    </row>
    <row r="177" spans="1:32" x14ac:dyDescent="0.2">
      <c r="A177" s="185"/>
      <c r="B177" s="166" t="s">
        <v>751</v>
      </c>
      <c r="C177" s="166"/>
      <c r="D177" s="166"/>
      <c r="E177" s="166" t="s">
        <v>178</v>
      </c>
      <c r="F177" s="166"/>
      <c r="G177" s="177"/>
      <c r="H177" s="259"/>
      <c r="I177" s="173"/>
      <c r="J177" s="173"/>
      <c r="K177" s="174"/>
      <c r="L177" s="227"/>
      <c r="M177" s="38"/>
      <c r="N177" s="70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3"/>
      <c r="AE177" s="33"/>
      <c r="AF177" s="33"/>
    </row>
    <row r="178" spans="1:32" x14ac:dyDescent="0.2">
      <c r="A178" s="185"/>
      <c r="B178" s="170" t="s">
        <v>752</v>
      </c>
      <c r="C178" s="171">
        <v>102197</v>
      </c>
      <c r="D178" s="170" t="s">
        <v>35</v>
      </c>
      <c r="E178" s="170" t="s">
        <v>753</v>
      </c>
      <c r="F178" s="172" t="s">
        <v>36</v>
      </c>
      <c r="G178" s="178">
        <v>59.06</v>
      </c>
      <c r="H178" s="258"/>
      <c r="I178" s="173">
        <f t="shared" si="13"/>
        <v>0</v>
      </c>
      <c r="J178" s="173">
        <f t="shared" si="14"/>
        <v>0</v>
      </c>
      <c r="K178" s="174" t="e">
        <f t="shared" si="17"/>
        <v>#DIV/0!</v>
      </c>
      <c r="L178" s="227">
        <v>32.39</v>
      </c>
      <c r="M178" s="38"/>
      <c r="N178" s="70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3"/>
      <c r="AE178" s="33"/>
      <c r="AF178" s="33"/>
    </row>
    <row r="179" spans="1:32" ht="28.5" x14ac:dyDescent="0.2">
      <c r="A179" s="185"/>
      <c r="B179" s="170" t="s">
        <v>754</v>
      </c>
      <c r="C179" s="171">
        <v>102219</v>
      </c>
      <c r="D179" s="170" t="s">
        <v>35</v>
      </c>
      <c r="E179" s="170" t="s">
        <v>755</v>
      </c>
      <c r="F179" s="172" t="s">
        <v>36</v>
      </c>
      <c r="G179" s="178">
        <v>59.06</v>
      </c>
      <c r="H179" s="258"/>
      <c r="I179" s="173">
        <f t="shared" si="13"/>
        <v>0</v>
      </c>
      <c r="J179" s="173">
        <f t="shared" si="14"/>
        <v>0</v>
      </c>
      <c r="K179" s="174" t="e">
        <f t="shared" si="17"/>
        <v>#DIV/0!</v>
      </c>
      <c r="L179" s="227">
        <v>20.260000000000002</v>
      </c>
      <c r="M179" s="38"/>
      <c r="N179" s="70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3"/>
      <c r="AE179" s="33"/>
      <c r="AF179" s="33"/>
    </row>
    <row r="180" spans="1:32" x14ac:dyDescent="0.2">
      <c r="A180" s="185"/>
      <c r="B180" s="166">
        <v>13</v>
      </c>
      <c r="C180" s="166"/>
      <c r="D180" s="166"/>
      <c r="E180" s="166" t="s">
        <v>403</v>
      </c>
      <c r="F180" s="166"/>
      <c r="G180" s="177"/>
      <c r="H180" s="259"/>
      <c r="I180" s="173"/>
      <c r="J180" s="188">
        <f>SUM(J181)</f>
        <v>0</v>
      </c>
      <c r="K180" s="169" t="e">
        <f>SUM(K170:K179)</f>
        <v>#DIV/0!</v>
      </c>
      <c r="L180" s="227"/>
      <c r="M180" s="38"/>
      <c r="N180" s="70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3"/>
      <c r="AE180" s="33"/>
      <c r="AF180" s="33"/>
    </row>
    <row r="181" spans="1:32" ht="27.6" customHeight="1" x14ac:dyDescent="0.2">
      <c r="A181" s="185"/>
      <c r="B181" s="170" t="s">
        <v>179</v>
      </c>
      <c r="C181" s="171" t="s">
        <v>176</v>
      </c>
      <c r="D181" s="170" t="s">
        <v>113</v>
      </c>
      <c r="E181" s="182" t="s">
        <v>177</v>
      </c>
      <c r="F181" s="172" t="s">
        <v>36</v>
      </c>
      <c r="G181" s="178">
        <v>13.42</v>
      </c>
      <c r="H181" s="258"/>
      <c r="I181" s="173">
        <f t="shared" si="13"/>
        <v>0</v>
      </c>
      <c r="J181" s="173">
        <f t="shared" si="14"/>
        <v>0</v>
      </c>
      <c r="K181" s="174" t="e">
        <f>J181/$J$180</f>
        <v>#DIV/0!</v>
      </c>
      <c r="L181" s="227">
        <v>664.43</v>
      </c>
      <c r="M181" s="38"/>
      <c r="N181" s="70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3"/>
      <c r="AE181" s="33"/>
      <c r="AF181" s="33"/>
    </row>
    <row r="182" spans="1:32" x14ac:dyDescent="0.2">
      <c r="A182" s="185"/>
      <c r="B182" s="166">
        <v>14</v>
      </c>
      <c r="C182" s="166"/>
      <c r="D182" s="166"/>
      <c r="E182" s="166" t="s">
        <v>404</v>
      </c>
      <c r="F182" s="166"/>
      <c r="G182" s="177"/>
      <c r="H182" s="259"/>
      <c r="I182" s="173"/>
      <c r="J182" s="188">
        <f>SUM(J184:J207)</f>
        <v>0</v>
      </c>
      <c r="K182" s="169" t="e">
        <f>SUM(K181)</f>
        <v>#DIV/0!</v>
      </c>
      <c r="L182" s="227"/>
      <c r="M182" s="38"/>
      <c r="N182" s="70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3"/>
      <c r="AE182" s="33"/>
      <c r="AF182" s="33"/>
    </row>
    <row r="183" spans="1:32" x14ac:dyDescent="0.2">
      <c r="A183" s="185"/>
      <c r="B183" s="166" t="s">
        <v>183</v>
      </c>
      <c r="C183" s="166"/>
      <c r="D183" s="166"/>
      <c r="E183" s="166" t="s">
        <v>405</v>
      </c>
      <c r="F183" s="166"/>
      <c r="G183" s="177"/>
      <c r="H183" s="259"/>
      <c r="I183" s="173"/>
      <c r="J183" s="173"/>
      <c r="K183" s="169"/>
      <c r="L183" s="227"/>
      <c r="M183" s="38"/>
      <c r="N183" s="93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3"/>
      <c r="AE183" s="33"/>
      <c r="AF183" s="33"/>
    </row>
    <row r="184" spans="1:32" ht="28.5" x14ac:dyDescent="0.2">
      <c r="A184" s="185"/>
      <c r="B184" s="170" t="s">
        <v>622</v>
      </c>
      <c r="C184" s="171">
        <v>100860</v>
      </c>
      <c r="D184" s="170" t="s">
        <v>35</v>
      </c>
      <c r="E184" s="170" t="s">
        <v>623</v>
      </c>
      <c r="F184" s="172" t="s">
        <v>38</v>
      </c>
      <c r="G184" s="178">
        <v>2</v>
      </c>
      <c r="H184" s="258"/>
      <c r="I184" s="173">
        <f t="shared" si="13"/>
        <v>0</v>
      </c>
      <c r="J184" s="173">
        <f t="shared" si="14"/>
        <v>0</v>
      </c>
      <c r="K184" s="174" t="e">
        <f>J184/$J$182</f>
        <v>#DIV/0!</v>
      </c>
      <c r="L184" s="227">
        <v>109.89</v>
      </c>
      <c r="M184" s="38"/>
      <c r="N184" s="93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3"/>
      <c r="AE184" s="33"/>
      <c r="AF184" s="33"/>
    </row>
    <row r="185" spans="1:32" x14ac:dyDescent="0.2">
      <c r="A185" s="185"/>
      <c r="B185" s="166" t="s">
        <v>546</v>
      </c>
      <c r="C185" s="166"/>
      <c r="D185" s="166"/>
      <c r="E185" s="166" t="s">
        <v>406</v>
      </c>
      <c r="F185" s="166"/>
      <c r="G185" s="177"/>
      <c r="H185" s="259"/>
      <c r="I185" s="173"/>
      <c r="J185" s="173"/>
      <c r="K185" s="174"/>
      <c r="L185" s="227"/>
      <c r="M185" s="38"/>
      <c r="N185" s="93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3"/>
      <c r="AE185" s="33"/>
      <c r="AF185" s="33"/>
    </row>
    <row r="186" spans="1:32" ht="28.5" x14ac:dyDescent="0.2">
      <c r="A186" s="185"/>
      <c r="B186" s="170" t="s">
        <v>624</v>
      </c>
      <c r="C186" s="171">
        <v>86932</v>
      </c>
      <c r="D186" s="170" t="s">
        <v>35</v>
      </c>
      <c r="E186" s="170" t="s">
        <v>184</v>
      </c>
      <c r="F186" s="172" t="s">
        <v>38</v>
      </c>
      <c r="G186" s="178">
        <v>6</v>
      </c>
      <c r="H186" s="258"/>
      <c r="I186" s="173">
        <f t="shared" si="13"/>
        <v>0</v>
      </c>
      <c r="J186" s="173">
        <f t="shared" si="14"/>
        <v>0</v>
      </c>
      <c r="K186" s="174" t="e">
        <f t="shared" ref="K186:K207" si="18">J186/$J$182</f>
        <v>#DIV/0!</v>
      </c>
      <c r="L186" s="227">
        <v>544.15</v>
      </c>
      <c r="M186" s="38"/>
      <c r="N186" s="93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3"/>
      <c r="AE186" s="33"/>
      <c r="AF186" s="33"/>
    </row>
    <row r="187" spans="1:32" x14ac:dyDescent="0.2">
      <c r="A187" s="185"/>
      <c r="B187" s="170" t="s">
        <v>625</v>
      </c>
      <c r="C187" s="171" t="s">
        <v>841</v>
      </c>
      <c r="D187" s="170" t="s">
        <v>381</v>
      </c>
      <c r="E187" s="182" t="s">
        <v>842</v>
      </c>
      <c r="F187" s="172" t="s">
        <v>126</v>
      </c>
      <c r="G187" s="178">
        <v>1</v>
      </c>
      <c r="H187" s="258"/>
      <c r="I187" s="173">
        <f t="shared" si="13"/>
        <v>0</v>
      </c>
      <c r="J187" s="173">
        <f t="shared" si="14"/>
        <v>0</v>
      </c>
      <c r="K187" s="174" t="e">
        <f t="shared" si="18"/>
        <v>#DIV/0!</v>
      </c>
      <c r="L187" s="227">
        <v>242.62</v>
      </c>
      <c r="M187" s="38"/>
      <c r="N187" s="93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3"/>
      <c r="AE187" s="33"/>
      <c r="AF187" s="33"/>
    </row>
    <row r="188" spans="1:32" ht="42.75" x14ac:dyDescent="0.2">
      <c r="A188" s="185"/>
      <c r="B188" s="170" t="s">
        <v>626</v>
      </c>
      <c r="C188" s="171">
        <v>86939</v>
      </c>
      <c r="D188" s="170" t="s">
        <v>35</v>
      </c>
      <c r="E188" s="170" t="s">
        <v>526</v>
      </c>
      <c r="F188" s="172" t="s">
        <v>38</v>
      </c>
      <c r="G188" s="178">
        <v>13</v>
      </c>
      <c r="H188" s="258"/>
      <c r="I188" s="173">
        <f t="shared" si="13"/>
        <v>0</v>
      </c>
      <c r="J188" s="173">
        <f t="shared" si="14"/>
        <v>0</v>
      </c>
      <c r="K188" s="174" t="e">
        <f t="shared" si="18"/>
        <v>#DIV/0!</v>
      </c>
      <c r="L188" s="227">
        <v>449.34</v>
      </c>
      <c r="M188" s="38"/>
      <c r="N188" s="93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3"/>
      <c r="AE188" s="33"/>
      <c r="AF188" s="33"/>
    </row>
    <row r="189" spans="1:32" ht="42.75" x14ac:dyDescent="0.2">
      <c r="A189" s="185"/>
      <c r="B189" s="170" t="s">
        <v>627</v>
      </c>
      <c r="C189" s="171">
        <v>86919</v>
      </c>
      <c r="D189" s="170" t="s">
        <v>35</v>
      </c>
      <c r="E189" s="170" t="s">
        <v>185</v>
      </c>
      <c r="F189" s="172" t="s">
        <v>38</v>
      </c>
      <c r="G189" s="178">
        <v>1</v>
      </c>
      <c r="H189" s="258"/>
      <c r="I189" s="173">
        <f t="shared" si="13"/>
        <v>0</v>
      </c>
      <c r="J189" s="173">
        <f t="shared" si="14"/>
        <v>0</v>
      </c>
      <c r="K189" s="174" t="e">
        <f t="shared" si="18"/>
        <v>#DIV/0!</v>
      </c>
      <c r="L189" s="227">
        <v>908.46</v>
      </c>
      <c r="M189" s="38"/>
      <c r="N189" s="93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3"/>
      <c r="AE189" s="33"/>
      <c r="AF189" s="33"/>
    </row>
    <row r="190" spans="1:32" ht="28.5" x14ac:dyDescent="0.2">
      <c r="A190" s="185"/>
      <c r="B190" s="170" t="s">
        <v>628</v>
      </c>
      <c r="C190" s="171" t="s">
        <v>843</v>
      </c>
      <c r="D190" s="170" t="s">
        <v>381</v>
      </c>
      <c r="E190" s="182" t="s">
        <v>844</v>
      </c>
      <c r="F190" s="172" t="s">
        <v>407</v>
      </c>
      <c r="G190" s="178">
        <v>1</v>
      </c>
      <c r="H190" s="258"/>
      <c r="I190" s="173">
        <f t="shared" si="13"/>
        <v>0</v>
      </c>
      <c r="J190" s="173">
        <f t="shared" si="14"/>
        <v>0</v>
      </c>
      <c r="K190" s="174" t="e">
        <f t="shared" si="18"/>
        <v>#DIV/0!</v>
      </c>
      <c r="L190" s="227">
        <v>115.21</v>
      </c>
      <c r="M190" s="38"/>
      <c r="N190" s="93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3"/>
      <c r="AE190" s="33"/>
      <c r="AF190" s="33"/>
    </row>
    <row r="191" spans="1:32" ht="28.5" x14ac:dyDescent="0.2">
      <c r="A191" s="185"/>
      <c r="B191" s="170" t="s">
        <v>629</v>
      </c>
      <c r="C191" s="171">
        <v>86901</v>
      </c>
      <c r="D191" s="170" t="s">
        <v>35</v>
      </c>
      <c r="E191" s="170" t="s">
        <v>582</v>
      </c>
      <c r="F191" s="172" t="s">
        <v>38</v>
      </c>
      <c r="G191" s="178">
        <v>3</v>
      </c>
      <c r="H191" s="258"/>
      <c r="I191" s="173">
        <f t="shared" si="13"/>
        <v>0</v>
      </c>
      <c r="J191" s="173">
        <f t="shared" si="14"/>
        <v>0</v>
      </c>
      <c r="K191" s="174" t="e">
        <f t="shared" si="18"/>
        <v>#DIV/0!</v>
      </c>
      <c r="L191" s="227">
        <v>145.38999999999999</v>
      </c>
      <c r="M191" s="38"/>
      <c r="N191" s="93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3"/>
      <c r="AE191" s="33"/>
      <c r="AF191" s="33"/>
    </row>
    <row r="192" spans="1:32" ht="28.5" x14ac:dyDescent="0.2">
      <c r="A192" s="185"/>
      <c r="B192" s="170" t="s">
        <v>630</v>
      </c>
      <c r="C192" s="171" t="s">
        <v>845</v>
      </c>
      <c r="D192" s="170" t="s">
        <v>381</v>
      </c>
      <c r="E192" s="182" t="s">
        <v>846</v>
      </c>
      <c r="F192" s="172" t="s">
        <v>126</v>
      </c>
      <c r="G192" s="178">
        <v>6</v>
      </c>
      <c r="H192" s="258"/>
      <c r="I192" s="173">
        <f t="shared" si="13"/>
        <v>0</v>
      </c>
      <c r="J192" s="173">
        <f t="shared" si="14"/>
        <v>0</v>
      </c>
      <c r="K192" s="174" t="e">
        <f t="shared" si="18"/>
        <v>#DIV/0!</v>
      </c>
      <c r="L192" s="227">
        <v>78.180000000000007</v>
      </c>
      <c r="M192" s="38"/>
      <c r="N192" s="93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3"/>
      <c r="AE192" s="33"/>
      <c r="AF192" s="33"/>
    </row>
    <row r="193" spans="1:32" x14ac:dyDescent="0.2">
      <c r="A193" s="185"/>
      <c r="B193" s="166" t="s">
        <v>631</v>
      </c>
      <c r="C193" s="166"/>
      <c r="D193" s="166"/>
      <c r="E193" s="166" t="s">
        <v>527</v>
      </c>
      <c r="F193" s="166"/>
      <c r="G193" s="177"/>
      <c r="H193" s="259"/>
      <c r="I193" s="173"/>
      <c r="J193" s="173"/>
      <c r="K193" s="174"/>
      <c r="L193" s="227"/>
      <c r="M193" s="38"/>
      <c r="N193" s="70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3"/>
      <c r="AE193" s="33"/>
      <c r="AF193" s="33"/>
    </row>
    <row r="194" spans="1:32" ht="28.5" x14ac:dyDescent="0.2">
      <c r="A194" s="185"/>
      <c r="B194" s="170" t="s">
        <v>632</v>
      </c>
      <c r="C194" s="171" t="s">
        <v>847</v>
      </c>
      <c r="D194" s="170" t="s">
        <v>804</v>
      </c>
      <c r="E194" s="182" t="s">
        <v>848</v>
      </c>
      <c r="F194" s="172" t="s">
        <v>173</v>
      </c>
      <c r="G194" s="178">
        <v>12.98</v>
      </c>
      <c r="H194" s="258"/>
      <c r="I194" s="173">
        <f t="shared" si="13"/>
        <v>0</v>
      </c>
      <c r="J194" s="173">
        <f t="shared" si="14"/>
        <v>0</v>
      </c>
      <c r="K194" s="174" t="e">
        <f t="shared" si="18"/>
        <v>#DIV/0!</v>
      </c>
      <c r="L194" s="227">
        <v>1350.61</v>
      </c>
      <c r="M194" s="38"/>
      <c r="N194" s="70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3"/>
      <c r="AE194" s="33"/>
      <c r="AF194" s="33"/>
    </row>
    <row r="195" spans="1:32" x14ac:dyDescent="0.2">
      <c r="A195" s="185"/>
      <c r="B195" s="170" t="s">
        <v>633</v>
      </c>
      <c r="C195" s="171" t="s">
        <v>528</v>
      </c>
      <c r="D195" s="170" t="s">
        <v>113</v>
      </c>
      <c r="E195" s="182" t="s">
        <v>529</v>
      </c>
      <c r="F195" s="172" t="s">
        <v>126</v>
      </c>
      <c r="G195" s="178">
        <v>1</v>
      </c>
      <c r="H195" s="258"/>
      <c r="I195" s="173">
        <f t="shared" si="13"/>
        <v>0</v>
      </c>
      <c r="J195" s="173">
        <f t="shared" si="14"/>
        <v>0</v>
      </c>
      <c r="K195" s="174" t="e">
        <f t="shared" si="18"/>
        <v>#DIV/0!</v>
      </c>
      <c r="L195" s="227">
        <v>2408.48</v>
      </c>
      <c r="M195" s="38"/>
      <c r="N195" s="70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3"/>
      <c r="AE195" s="33"/>
      <c r="AF195" s="33"/>
    </row>
    <row r="196" spans="1:32" ht="28.5" x14ac:dyDescent="0.2">
      <c r="A196" s="185"/>
      <c r="B196" s="170" t="s">
        <v>634</v>
      </c>
      <c r="C196" s="171">
        <v>86900</v>
      </c>
      <c r="D196" s="170" t="s">
        <v>35</v>
      </c>
      <c r="E196" s="170" t="s">
        <v>635</v>
      </c>
      <c r="F196" s="172" t="s">
        <v>38</v>
      </c>
      <c r="G196" s="178">
        <v>6</v>
      </c>
      <c r="H196" s="258"/>
      <c r="I196" s="173">
        <f t="shared" si="13"/>
        <v>0</v>
      </c>
      <c r="J196" s="173">
        <f t="shared" si="14"/>
        <v>0</v>
      </c>
      <c r="K196" s="174" t="e">
        <f t="shared" si="18"/>
        <v>#DIV/0!</v>
      </c>
      <c r="L196" s="227">
        <v>225.75</v>
      </c>
      <c r="M196" s="38"/>
      <c r="N196" s="93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3"/>
      <c r="AE196" s="33"/>
      <c r="AF196" s="33"/>
    </row>
    <row r="197" spans="1:32" ht="28.5" x14ac:dyDescent="0.2">
      <c r="A197" s="185"/>
      <c r="B197" s="170" t="s">
        <v>636</v>
      </c>
      <c r="C197" s="171">
        <v>86913</v>
      </c>
      <c r="D197" s="170" t="s">
        <v>35</v>
      </c>
      <c r="E197" s="170" t="s">
        <v>637</v>
      </c>
      <c r="F197" s="172" t="s">
        <v>38</v>
      </c>
      <c r="G197" s="178">
        <v>5</v>
      </c>
      <c r="H197" s="258"/>
      <c r="I197" s="173">
        <f t="shared" si="13"/>
        <v>0</v>
      </c>
      <c r="J197" s="173">
        <f t="shared" si="14"/>
        <v>0</v>
      </c>
      <c r="K197" s="174" t="e">
        <f t="shared" si="18"/>
        <v>#DIV/0!</v>
      </c>
      <c r="L197" s="227">
        <v>53.59</v>
      </c>
      <c r="M197" s="38"/>
      <c r="N197" s="93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3"/>
      <c r="AE197" s="33"/>
      <c r="AF197" s="33"/>
    </row>
    <row r="198" spans="1:32" ht="28.5" x14ac:dyDescent="0.2">
      <c r="A198" s="185"/>
      <c r="B198" s="170" t="s">
        <v>638</v>
      </c>
      <c r="C198" s="171" t="s">
        <v>849</v>
      </c>
      <c r="D198" s="170" t="s">
        <v>381</v>
      </c>
      <c r="E198" s="182" t="s">
        <v>850</v>
      </c>
      <c r="F198" s="172" t="s">
        <v>126</v>
      </c>
      <c r="G198" s="178">
        <v>2</v>
      </c>
      <c r="H198" s="258"/>
      <c r="I198" s="173">
        <f t="shared" si="13"/>
        <v>0</v>
      </c>
      <c r="J198" s="173">
        <f t="shared" si="14"/>
        <v>0</v>
      </c>
      <c r="K198" s="174" t="e">
        <f t="shared" si="18"/>
        <v>#DIV/0!</v>
      </c>
      <c r="L198" s="227">
        <v>94.48</v>
      </c>
      <c r="M198" s="38"/>
      <c r="N198" s="93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3"/>
      <c r="AE198" s="33"/>
      <c r="AF198" s="33"/>
    </row>
    <row r="199" spans="1:32" x14ac:dyDescent="0.2">
      <c r="A199" s="185"/>
      <c r="B199" s="170" t="s">
        <v>639</v>
      </c>
      <c r="C199" s="171" t="s">
        <v>851</v>
      </c>
      <c r="D199" s="170" t="s">
        <v>145</v>
      </c>
      <c r="E199" s="182" t="s">
        <v>530</v>
      </c>
      <c r="F199" s="172" t="s">
        <v>38</v>
      </c>
      <c r="G199" s="178">
        <v>6</v>
      </c>
      <c r="H199" s="258"/>
      <c r="I199" s="173">
        <f t="shared" si="13"/>
        <v>0</v>
      </c>
      <c r="J199" s="173">
        <f t="shared" si="14"/>
        <v>0</v>
      </c>
      <c r="K199" s="174" t="e">
        <f t="shared" si="18"/>
        <v>#DIV/0!</v>
      </c>
      <c r="L199" s="227">
        <v>195.72</v>
      </c>
      <c r="M199" s="38"/>
      <c r="N199" s="93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3"/>
      <c r="AE199" s="33"/>
      <c r="AF199" s="33"/>
    </row>
    <row r="200" spans="1:32" x14ac:dyDescent="0.2">
      <c r="A200" s="185"/>
      <c r="B200" s="170" t="s">
        <v>640</v>
      </c>
      <c r="C200" s="171" t="s">
        <v>186</v>
      </c>
      <c r="D200" s="170" t="s">
        <v>113</v>
      </c>
      <c r="E200" s="182" t="s">
        <v>187</v>
      </c>
      <c r="F200" s="172" t="s">
        <v>126</v>
      </c>
      <c r="G200" s="178">
        <v>22</v>
      </c>
      <c r="H200" s="258"/>
      <c r="I200" s="173">
        <f t="shared" si="13"/>
        <v>0</v>
      </c>
      <c r="J200" s="173">
        <f t="shared" si="14"/>
        <v>0</v>
      </c>
      <c r="K200" s="174" t="e">
        <f t="shared" si="18"/>
        <v>#DIV/0!</v>
      </c>
      <c r="L200" s="227">
        <v>274.54000000000002</v>
      </c>
      <c r="M200" s="38"/>
      <c r="N200" s="70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3"/>
      <c r="AE200" s="33"/>
      <c r="AF200" s="33"/>
    </row>
    <row r="201" spans="1:32" ht="28.5" x14ac:dyDescent="0.2">
      <c r="A201" s="185"/>
      <c r="B201" s="170" t="s">
        <v>641</v>
      </c>
      <c r="C201" s="171" t="s">
        <v>531</v>
      </c>
      <c r="D201" s="170" t="s">
        <v>113</v>
      </c>
      <c r="E201" s="182" t="s">
        <v>532</v>
      </c>
      <c r="F201" s="172" t="s">
        <v>126</v>
      </c>
      <c r="G201" s="178">
        <v>1</v>
      </c>
      <c r="H201" s="258"/>
      <c r="I201" s="173">
        <f t="shared" si="13"/>
        <v>0</v>
      </c>
      <c r="J201" s="173">
        <f t="shared" si="14"/>
        <v>0</v>
      </c>
      <c r="K201" s="174" t="e">
        <f t="shared" si="18"/>
        <v>#DIV/0!</v>
      </c>
      <c r="L201" s="227">
        <v>328.54</v>
      </c>
      <c r="M201" s="38"/>
      <c r="N201" s="70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3"/>
      <c r="AE201" s="33"/>
      <c r="AF201" s="33"/>
    </row>
    <row r="202" spans="1:32" x14ac:dyDescent="0.2">
      <c r="A202" s="185"/>
      <c r="B202" s="170" t="s">
        <v>642</v>
      </c>
      <c r="C202" s="171" t="s">
        <v>188</v>
      </c>
      <c r="D202" s="170" t="s">
        <v>113</v>
      </c>
      <c r="E202" s="182" t="s">
        <v>189</v>
      </c>
      <c r="F202" s="172" t="s">
        <v>126</v>
      </c>
      <c r="G202" s="178">
        <v>6</v>
      </c>
      <c r="H202" s="258"/>
      <c r="I202" s="173">
        <f t="shared" si="13"/>
        <v>0</v>
      </c>
      <c r="J202" s="173">
        <f t="shared" si="14"/>
        <v>0</v>
      </c>
      <c r="K202" s="174" t="e">
        <f t="shared" si="18"/>
        <v>#DIV/0!</v>
      </c>
      <c r="L202" s="227">
        <v>812.99</v>
      </c>
      <c r="M202" s="38"/>
      <c r="N202" s="93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3"/>
      <c r="AE202" s="33"/>
      <c r="AF202" s="33"/>
    </row>
    <row r="203" spans="1:32" x14ac:dyDescent="0.2">
      <c r="A203" s="185"/>
      <c r="B203" s="170" t="s">
        <v>643</v>
      </c>
      <c r="C203" s="171" t="s">
        <v>192</v>
      </c>
      <c r="D203" s="170" t="s">
        <v>113</v>
      </c>
      <c r="E203" s="182" t="s">
        <v>193</v>
      </c>
      <c r="F203" s="172" t="s">
        <v>126</v>
      </c>
      <c r="G203" s="178">
        <v>8</v>
      </c>
      <c r="H203" s="258"/>
      <c r="I203" s="173">
        <f t="shared" si="13"/>
        <v>0</v>
      </c>
      <c r="J203" s="173">
        <f t="shared" si="14"/>
        <v>0</v>
      </c>
      <c r="K203" s="174" t="e">
        <f t="shared" si="18"/>
        <v>#DIV/0!</v>
      </c>
      <c r="L203" s="227">
        <v>221.78</v>
      </c>
      <c r="M203" s="38"/>
      <c r="N203" s="93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3"/>
      <c r="AE203" s="33"/>
      <c r="AF203" s="33"/>
    </row>
    <row r="204" spans="1:32" x14ac:dyDescent="0.2">
      <c r="A204" s="185"/>
      <c r="B204" s="170" t="s">
        <v>644</v>
      </c>
      <c r="C204" s="171" t="s">
        <v>194</v>
      </c>
      <c r="D204" s="170" t="s">
        <v>113</v>
      </c>
      <c r="E204" s="182" t="s">
        <v>195</v>
      </c>
      <c r="F204" s="172" t="s">
        <v>126</v>
      </c>
      <c r="G204" s="178">
        <v>8</v>
      </c>
      <c r="H204" s="258"/>
      <c r="I204" s="173">
        <f t="shared" si="13"/>
        <v>0</v>
      </c>
      <c r="J204" s="173">
        <f t="shared" si="14"/>
        <v>0</v>
      </c>
      <c r="K204" s="174" t="e">
        <f t="shared" si="18"/>
        <v>#DIV/0!</v>
      </c>
      <c r="L204" s="227">
        <v>111.78</v>
      </c>
      <c r="M204" s="38"/>
      <c r="N204" s="93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3"/>
      <c r="AE204" s="33"/>
      <c r="AF204" s="33"/>
    </row>
    <row r="205" spans="1:32" ht="28.5" x14ac:dyDescent="0.2">
      <c r="A205" s="185"/>
      <c r="B205" s="170" t="s">
        <v>645</v>
      </c>
      <c r="C205" s="171">
        <v>100867</v>
      </c>
      <c r="D205" s="170" t="s">
        <v>35</v>
      </c>
      <c r="E205" s="170" t="s">
        <v>196</v>
      </c>
      <c r="F205" s="172" t="s">
        <v>38</v>
      </c>
      <c r="G205" s="178">
        <v>4</v>
      </c>
      <c r="H205" s="258"/>
      <c r="I205" s="173">
        <f t="shared" si="13"/>
        <v>0</v>
      </c>
      <c r="J205" s="173">
        <f t="shared" si="14"/>
        <v>0</v>
      </c>
      <c r="K205" s="174" t="e">
        <f t="shared" si="18"/>
        <v>#DIV/0!</v>
      </c>
      <c r="L205" s="227">
        <v>276.19</v>
      </c>
      <c r="M205" s="38"/>
      <c r="N205" s="93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3"/>
      <c r="AE205" s="33"/>
      <c r="AF205" s="33"/>
    </row>
    <row r="206" spans="1:32" ht="28.5" x14ac:dyDescent="0.2">
      <c r="A206" s="185"/>
      <c r="B206" s="170" t="s">
        <v>646</v>
      </c>
      <c r="C206" s="171" t="s">
        <v>852</v>
      </c>
      <c r="D206" s="170" t="s">
        <v>381</v>
      </c>
      <c r="E206" s="182" t="s">
        <v>853</v>
      </c>
      <c r="F206" s="172" t="s">
        <v>38</v>
      </c>
      <c r="G206" s="178">
        <v>19</v>
      </c>
      <c r="H206" s="258"/>
      <c r="I206" s="173">
        <f t="shared" si="13"/>
        <v>0</v>
      </c>
      <c r="J206" s="173">
        <f t="shared" si="14"/>
        <v>0</v>
      </c>
      <c r="K206" s="174" t="e">
        <f t="shared" si="18"/>
        <v>#DIV/0!</v>
      </c>
      <c r="L206" s="227">
        <v>62.3</v>
      </c>
      <c r="M206" s="38"/>
      <c r="N206" s="93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3"/>
      <c r="AE206" s="33"/>
      <c r="AF206" s="33"/>
    </row>
    <row r="207" spans="1:32" ht="42.75" x14ac:dyDescent="0.2">
      <c r="A207" s="185"/>
      <c r="B207" s="170" t="s">
        <v>647</v>
      </c>
      <c r="C207" s="171" t="s">
        <v>547</v>
      </c>
      <c r="D207" s="170" t="s">
        <v>381</v>
      </c>
      <c r="E207" s="170" t="s">
        <v>648</v>
      </c>
      <c r="F207" s="172" t="s">
        <v>38</v>
      </c>
      <c r="G207" s="178">
        <v>4</v>
      </c>
      <c r="H207" s="258"/>
      <c r="I207" s="173">
        <f t="shared" si="13"/>
        <v>0</v>
      </c>
      <c r="J207" s="173">
        <f t="shared" si="14"/>
        <v>0</v>
      </c>
      <c r="K207" s="174" t="e">
        <f t="shared" si="18"/>
        <v>#DIV/0!</v>
      </c>
      <c r="L207" s="227">
        <v>449.47</v>
      </c>
      <c r="M207" s="38"/>
      <c r="N207" s="93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3"/>
      <c r="AE207" s="33"/>
      <c r="AF207" s="33"/>
    </row>
    <row r="208" spans="1:32" s="194" customFormat="1" ht="15.75" x14ac:dyDescent="0.2">
      <c r="A208" s="206"/>
      <c r="B208" s="189">
        <v>15</v>
      </c>
      <c r="C208" s="189"/>
      <c r="D208" s="189"/>
      <c r="E208" s="189" t="s">
        <v>408</v>
      </c>
      <c r="F208" s="189"/>
      <c r="G208" s="190"/>
      <c r="H208" s="261"/>
      <c r="I208" s="173"/>
      <c r="J208" s="188">
        <f>SUM(J210:J307)</f>
        <v>0</v>
      </c>
      <c r="K208" s="191" t="e">
        <f>SUM(K184:K207)</f>
        <v>#DIV/0!</v>
      </c>
      <c r="L208" s="227"/>
      <c r="M208" s="192"/>
      <c r="N208" s="102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9"/>
      <c r="AE208" s="9"/>
      <c r="AF208" s="9"/>
    </row>
    <row r="209" spans="1:32" x14ac:dyDescent="0.2">
      <c r="A209" s="185"/>
      <c r="B209" s="166" t="s">
        <v>191</v>
      </c>
      <c r="C209" s="166"/>
      <c r="D209" s="166"/>
      <c r="E209" s="166" t="s">
        <v>409</v>
      </c>
      <c r="F209" s="166"/>
      <c r="G209" s="177"/>
      <c r="H209" s="259"/>
      <c r="I209" s="173"/>
      <c r="J209" s="173"/>
      <c r="K209" s="169"/>
      <c r="L209" s="227"/>
      <c r="M209" s="38"/>
      <c r="N209" s="93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3"/>
      <c r="AE209" s="33"/>
      <c r="AF209" s="33"/>
    </row>
    <row r="210" spans="1:32" ht="15" customHeight="1" x14ac:dyDescent="0.2">
      <c r="A210" s="185"/>
      <c r="B210" s="170" t="s">
        <v>854</v>
      </c>
      <c r="C210" s="171">
        <v>103039</v>
      </c>
      <c r="D210" s="170" t="s">
        <v>35</v>
      </c>
      <c r="E210" s="170" t="s">
        <v>411</v>
      </c>
      <c r="F210" s="172" t="s">
        <v>38</v>
      </c>
      <c r="G210" s="178">
        <v>1</v>
      </c>
      <c r="H210" s="258"/>
      <c r="I210" s="173">
        <f t="shared" si="13"/>
        <v>0</v>
      </c>
      <c r="J210" s="173">
        <f t="shared" si="14"/>
        <v>0</v>
      </c>
      <c r="K210" s="174" t="e">
        <f>J210/$J$208</f>
        <v>#DIV/0!</v>
      </c>
      <c r="L210" s="227">
        <v>89.5</v>
      </c>
      <c r="M210" s="38"/>
      <c r="N210" s="93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3"/>
      <c r="AE210" s="33"/>
      <c r="AF210" s="33"/>
    </row>
    <row r="211" spans="1:32" ht="28.5" x14ac:dyDescent="0.2">
      <c r="A211" s="185"/>
      <c r="B211" s="170" t="s">
        <v>855</v>
      </c>
      <c r="C211" s="171">
        <v>94492</v>
      </c>
      <c r="D211" s="170" t="s">
        <v>35</v>
      </c>
      <c r="E211" s="170" t="s">
        <v>649</v>
      </c>
      <c r="F211" s="172" t="s">
        <v>38</v>
      </c>
      <c r="G211" s="178">
        <v>1</v>
      </c>
      <c r="H211" s="258"/>
      <c r="I211" s="173">
        <f t="shared" si="13"/>
        <v>0</v>
      </c>
      <c r="J211" s="173">
        <f t="shared" si="14"/>
        <v>0</v>
      </c>
      <c r="K211" s="174" t="e">
        <f t="shared" ref="K211:K274" si="19">J211/$J$208</f>
        <v>#DIV/0!</v>
      </c>
      <c r="L211" s="227">
        <v>81.42</v>
      </c>
      <c r="M211" s="38"/>
      <c r="N211" s="93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3"/>
      <c r="AE211" s="33"/>
      <c r="AF211" s="33"/>
    </row>
    <row r="212" spans="1:32" ht="27.6" customHeight="1" x14ac:dyDescent="0.2">
      <c r="A212" s="185"/>
      <c r="B212" s="170" t="s">
        <v>856</v>
      </c>
      <c r="C212" s="171">
        <v>94681</v>
      </c>
      <c r="D212" s="170" t="s">
        <v>35</v>
      </c>
      <c r="E212" s="170" t="s">
        <v>412</v>
      </c>
      <c r="F212" s="172" t="s">
        <v>38</v>
      </c>
      <c r="G212" s="178">
        <v>1</v>
      </c>
      <c r="H212" s="258"/>
      <c r="I212" s="173">
        <f t="shared" si="13"/>
        <v>0</v>
      </c>
      <c r="J212" s="173">
        <f t="shared" si="14"/>
        <v>0</v>
      </c>
      <c r="K212" s="174" t="e">
        <f t="shared" si="19"/>
        <v>#DIV/0!</v>
      </c>
      <c r="L212" s="227">
        <v>50.77</v>
      </c>
      <c r="M212" s="38"/>
      <c r="N212" s="93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3"/>
      <c r="AE212" s="33"/>
      <c r="AF212" s="33"/>
    </row>
    <row r="213" spans="1:32" ht="42.75" x14ac:dyDescent="0.2">
      <c r="A213" s="185"/>
      <c r="B213" s="170" t="s">
        <v>857</v>
      </c>
      <c r="C213" s="171">
        <v>94662</v>
      </c>
      <c r="D213" s="170" t="s">
        <v>35</v>
      </c>
      <c r="E213" s="170" t="s">
        <v>413</v>
      </c>
      <c r="F213" s="172" t="s">
        <v>38</v>
      </c>
      <c r="G213" s="178">
        <v>3</v>
      </c>
      <c r="H213" s="258"/>
      <c r="I213" s="173">
        <f t="shared" si="13"/>
        <v>0</v>
      </c>
      <c r="J213" s="173">
        <f t="shared" si="14"/>
        <v>0</v>
      </c>
      <c r="K213" s="174" t="e">
        <f t="shared" si="19"/>
        <v>#DIV/0!</v>
      </c>
      <c r="L213" s="227">
        <v>11.79</v>
      </c>
      <c r="M213" s="38"/>
      <c r="N213" s="93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3"/>
      <c r="AE213" s="33"/>
      <c r="AF213" s="33"/>
    </row>
    <row r="214" spans="1:32" ht="28.5" x14ac:dyDescent="0.2">
      <c r="A214" s="185"/>
      <c r="B214" s="170" t="s">
        <v>858</v>
      </c>
      <c r="C214" s="171">
        <v>103986</v>
      </c>
      <c r="D214" s="170" t="s">
        <v>35</v>
      </c>
      <c r="E214" s="170" t="s">
        <v>414</v>
      </c>
      <c r="F214" s="172" t="s">
        <v>38</v>
      </c>
      <c r="G214" s="178">
        <v>17</v>
      </c>
      <c r="H214" s="258"/>
      <c r="I214" s="173">
        <f t="shared" ref="I214:I277" si="20">IF(H214&lt;=L214,H214*$J$9+H214,"ERRO, VALOR SUP. AO DE REF.")</f>
        <v>0</v>
      </c>
      <c r="J214" s="173">
        <f t="shared" si="14"/>
        <v>0</v>
      </c>
      <c r="K214" s="174" t="e">
        <f t="shared" si="19"/>
        <v>#DIV/0!</v>
      </c>
      <c r="L214" s="227">
        <v>30.35</v>
      </c>
      <c r="M214" s="38"/>
      <c r="N214" s="93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3"/>
      <c r="AE214" s="33"/>
      <c r="AF214" s="33"/>
    </row>
    <row r="215" spans="1:32" ht="28.5" x14ac:dyDescent="0.2">
      <c r="A215" s="185"/>
      <c r="B215" s="170" t="s">
        <v>859</v>
      </c>
      <c r="C215" s="171">
        <v>103979</v>
      </c>
      <c r="D215" s="170" t="s">
        <v>35</v>
      </c>
      <c r="E215" s="170" t="s">
        <v>415</v>
      </c>
      <c r="F215" s="172" t="s">
        <v>44</v>
      </c>
      <c r="G215" s="178">
        <v>54.4</v>
      </c>
      <c r="H215" s="258"/>
      <c r="I215" s="173">
        <f t="shared" si="20"/>
        <v>0</v>
      </c>
      <c r="J215" s="173">
        <f t="shared" si="14"/>
        <v>0</v>
      </c>
      <c r="K215" s="174" t="e">
        <f t="shared" si="19"/>
        <v>#DIV/0!</v>
      </c>
      <c r="L215" s="227">
        <v>32.909999999999997</v>
      </c>
      <c r="M215" s="38"/>
      <c r="N215" s="93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3"/>
      <c r="AE215" s="33"/>
      <c r="AF215" s="33"/>
    </row>
    <row r="216" spans="1:32" x14ac:dyDescent="0.2">
      <c r="A216" s="185"/>
      <c r="B216" s="170" t="s">
        <v>860</v>
      </c>
      <c r="C216" s="171">
        <v>105135</v>
      </c>
      <c r="D216" s="170" t="s">
        <v>35</v>
      </c>
      <c r="E216" s="182" t="s">
        <v>892</v>
      </c>
      <c r="F216" s="172" t="s">
        <v>38</v>
      </c>
      <c r="G216" s="178">
        <v>1</v>
      </c>
      <c r="H216" s="258"/>
      <c r="I216" s="173">
        <f t="shared" si="20"/>
        <v>0</v>
      </c>
      <c r="J216" s="173">
        <f t="shared" si="14"/>
        <v>0</v>
      </c>
      <c r="K216" s="174" t="e">
        <f t="shared" si="19"/>
        <v>#DIV/0!</v>
      </c>
      <c r="L216" s="227">
        <v>2136</v>
      </c>
      <c r="M216" s="38"/>
      <c r="N216" s="93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3"/>
      <c r="AE216" s="33"/>
      <c r="AF216" s="33"/>
    </row>
    <row r="217" spans="1:32" x14ac:dyDescent="0.2">
      <c r="A217" s="185"/>
      <c r="B217" s="170" t="s">
        <v>861</v>
      </c>
      <c r="C217" s="181">
        <v>89353</v>
      </c>
      <c r="D217" s="170" t="s">
        <v>35</v>
      </c>
      <c r="E217" s="170" t="s">
        <v>237</v>
      </c>
      <c r="F217" s="172" t="s">
        <v>38</v>
      </c>
      <c r="G217" s="178">
        <v>1</v>
      </c>
      <c r="H217" s="258"/>
      <c r="I217" s="173">
        <f t="shared" si="20"/>
        <v>0</v>
      </c>
      <c r="J217" s="173">
        <f t="shared" ref="J217:J280" si="21">I217*G217</f>
        <v>0</v>
      </c>
      <c r="K217" s="174" t="e">
        <f t="shared" si="19"/>
        <v>#DIV/0!</v>
      </c>
      <c r="L217" s="227">
        <v>28.43</v>
      </c>
      <c r="M217" s="38"/>
      <c r="N217" s="93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3"/>
      <c r="AE217" s="33"/>
      <c r="AF217" s="33"/>
    </row>
    <row r="218" spans="1:32" ht="28.5" x14ac:dyDescent="0.2">
      <c r="A218" s="185"/>
      <c r="B218" s="170" t="s">
        <v>862</v>
      </c>
      <c r="C218" s="171">
        <v>94794</v>
      </c>
      <c r="D218" s="170" t="s">
        <v>35</v>
      </c>
      <c r="E218" s="170" t="s">
        <v>129</v>
      </c>
      <c r="F218" s="172" t="s">
        <v>38</v>
      </c>
      <c r="G218" s="178">
        <v>1</v>
      </c>
      <c r="H218" s="258"/>
      <c r="I218" s="173">
        <f t="shared" si="20"/>
        <v>0</v>
      </c>
      <c r="J218" s="173">
        <f t="shared" si="21"/>
        <v>0</v>
      </c>
      <c r="K218" s="174" t="e">
        <f t="shared" si="19"/>
        <v>#DIV/0!</v>
      </c>
      <c r="L218" s="227">
        <v>117.05</v>
      </c>
      <c r="M218" s="38"/>
      <c r="N218" s="93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3"/>
      <c r="AE218" s="33"/>
      <c r="AF218" s="33"/>
    </row>
    <row r="219" spans="1:32" ht="28.5" x14ac:dyDescent="0.2">
      <c r="A219" s="185"/>
      <c r="B219" s="170" t="s">
        <v>863</v>
      </c>
      <c r="C219" s="171">
        <v>89987</v>
      </c>
      <c r="D219" s="170" t="s">
        <v>35</v>
      </c>
      <c r="E219" s="170" t="s">
        <v>128</v>
      </c>
      <c r="F219" s="172" t="s">
        <v>38</v>
      </c>
      <c r="G219" s="178">
        <v>24</v>
      </c>
      <c r="H219" s="258"/>
      <c r="I219" s="173">
        <f t="shared" si="20"/>
        <v>0</v>
      </c>
      <c r="J219" s="173">
        <f t="shared" si="21"/>
        <v>0</v>
      </c>
      <c r="K219" s="174" t="e">
        <f t="shared" si="19"/>
        <v>#DIV/0!</v>
      </c>
      <c r="L219" s="227">
        <v>66.39</v>
      </c>
      <c r="M219" s="38"/>
      <c r="N219" s="93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3"/>
      <c r="AE219" s="33"/>
      <c r="AF219" s="33"/>
    </row>
    <row r="220" spans="1:32" ht="28.5" x14ac:dyDescent="0.2">
      <c r="A220" s="185"/>
      <c r="B220" s="170" t="s">
        <v>864</v>
      </c>
      <c r="C220" s="171">
        <v>89985</v>
      </c>
      <c r="D220" s="170" t="s">
        <v>35</v>
      </c>
      <c r="E220" s="170" t="s">
        <v>127</v>
      </c>
      <c r="F220" s="172" t="s">
        <v>38</v>
      </c>
      <c r="G220" s="178">
        <v>2</v>
      </c>
      <c r="H220" s="258"/>
      <c r="I220" s="173">
        <f t="shared" si="20"/>
        <v>0</v>
      </c>
      <c r="J220" s="173">
        <f t="shared" si="21"/>
        <v>0</v>
      </c>
      <c r="K220" s="174" t="e">
        <f t="shared" si="19"/>
        <v>#DIV/0!</v>
      </c>
      <c r="L220" s="227">
        <v>63.37</v>
      </c>
      <c r="M220" s="38"/>
      <c r="N220" s="93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3"/>
      <c r="AE220" s="33"/>
      <c r="AF220" s="33"/>
    </row>
    <row r="221" spans="1:32" ht="28.5" x14ac:dyDescent="0.2">
      <c r="A221" s="185"/>
      <c r="B221" s="170" t="s">
        <v>865</v>
      </c>
      <c r="C221" s="171">
        <v>92365</v>
      </c>
      <c r="D221" s="170" t="s">
        <v>35</v>
      </c>
      <c r="E221" s="170" t="s">
        <v>420</v>
      </c>
      <c r="F221" s="172" t="s">
        <v>44</v>
      </c>
      <c r="G221" s="178">
        <v>2</v>
      </c>
      <c r="H221" s="258"/>
      <c r="I221" s="173">
        <f t="shared" si="20"/>
        <v>0</v>
      </c>
      <c r="J221" s="173">
        <f t="shared" si="21"/>
        <v>0</v>
      </c>
      <c r="K221" s="174" t="e">
        <f t="shared" si="19"/>
        <v>#DIV/0!</v>
      </c>
      <c r="L221" s="227">
        <v>65.739999999999995</v>
      </c>
      <c r="M221" s="38"/>
      <c r="N221" s="93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3"/>
      <c r="AE221" s="33"/>
      <c r="AF221" s="33"/>
    </row>
    <row r="222" spans="1:32" ht="28.5" x14ac:dyDescent="0.2">
      <c r="A222" s="185"/>
      <c r="B222" s="170" t="s">
        <v>866</v>
      </c>
      <c r="C222" s="171">
        <v>92336</v>
      </c>
      <c r="D222" s="170" t="s">
        <v>35</v>
      </c>
      <c r="E222" s="170" t="s">
        <v>421</v>
      </c>
      <c r="F222" s="172" t="s">
        <v>44</v>
      </c>
      <c r="G222" s="178">
        <v>1</v>
      </c>
      <c r="H222" s="258"/>
      <c r="I222" s="173">
        <f t="shared" si="20"/>
        <v>0</v>
      </c>
      <c r="J222" s="173">
        <f t="shared" si="21"/>
        <v>0</v>
      </c>
      <c r="K222" s="174" t="e">
        <f t="shared" si="19"/>
        <v>#DIV/0!</v>
      </c>
      <c r="L222" s="227">
        <v>115.2</v>
      </c>
      <c r="M222" s="38"/>
      <c r="N222" s="93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3"/>
      <c r="AE222" s="33"/>
      <c r="AF222" s="33"/>
    </row>
    <row r="223" spans="1:32" ht="28.5" x14ac:dyDescent="0.2">
      <c r="A223" s="185"/>
      <c r="B223" s="170" t="s">
        <v>867</v>
      </c>
      <c r="C223" s="171">
        <v>89373</v>
      </c>
      <c r="D223" s="170" t="s">
        <v>35</v>
      </c>
      <c r="E223" s="170" t="s">
        <v>422</v>
      </c>
      <c r="F223" s="172" t="s">
        <v>38</v>
      </c>
      <c r="G223" s="178">
        <v>2</v>
      </c>
      <c r="H223" s="258"/>
      <c r="I223" s="173">
        <f t="shared" si="20"/>
        <v>0</v>
      </c>
      <c r="J223" s="173">
        <f t="shared" si="21"/>
        <v>0</v>
      </c>
      <c r="K223" s="174" t="e">
        <f t="shared" si="19"/>
        <v>#DIV/0!</v>
      </c>
      <c r="L223" s="227">
        <v>8.1300000000000008</v>
      </c>
      <c r="M223" s="38"/>
      <c r="N223" s="93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3"/>
      <c r="AE223" s="33"/>
      <c r="AF223" s="33"/>
    </row>
    <row r="224" spans="1:32" ht="28.5" x14ac:dyDescent="0.2">
      <c r="A224" s="185"/>
      <c r="B224" s="170" t="s">
        <v>868</v>
      </c>
      <c r="C224" s="171">
        <v>89593</v>
      </c>
      <c r="D224" s="170" t="s">
        <v>35</v>
      </c>
      <c r="E224" s="170" t="s">
        <v>423</v>
      </c>
      <c r="F224" s="172" t="s">
        <v>38</v>
      </c>
      <c r="G224" s="178">
        <v>2</v>
      </c>
      <c r="H224" s="258"/>
      <c r="I224" s="173">
        <f t="shared" si="20"/>
        <v>0</v>
      </c>
      <c r="J224" s="173">
        <f t="shared" si="21"/>
        <v>0</v>
      </c>
      <c r="K224" s="174" t="e">
        <f t="shared" si="19"/>
        <v>#DIV/0!</v>
      </c>
      <c r="L224" s="227">
        <v>25.71</v>
      </c>
      <c r="M224" s="38"/>
      <c r="N224" s="93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3"/>
      <c r="AE224" s="33"/>
      <c r="AF224" s="33"/>
    </row>
    <row r="225" spans="1:32" ht="42.75" x14ac:dyDescent="0.2">
      <c r="A225" s="185"/>
      <c r="B225" s="170" t="s">
        <v>869</v>
      </c>
      <c r="C225" s="171">
        <v>94656</v>
      </c>
      <c r="D225" s="170" t="s">
        <v>35</v>
      </c>
      <c r="E225" s="170" t="s">
        <v>424</v>
      </c>
      <c r="F225" s="172" t="s">
        <v>38</v>
      </c>
      <c r="G225" s="178">
        <v>52</v>
      </c>
      <c r="H225" s="258"/>
      <c r="I225" s="173">
        <f t="shared" si="20"/>
        <v>0</v>
      </c>
      <c r="J225" s="173">
        <f t="shared" si="21"/>
        <v>0</v>
      </c>
      <c r="K225" s="174" t="e">
        <f t="shared" si="19"/>
        <v>#DIV/0!</v>
      </c>
      <c r="L225" s="227">
        <v>3.83</v>
      </c>
      <c r="M225" s="38"/>
      <c r="N225" s="93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3"/>
      <c r="AE225" s="33"/>
      <c r="AF225" s="33"/>
    </row>
    <row r="226" spans="1:32" ht="28.5" x14ac:dyDescent="0.2">
      <c r="A226" s="185"/>
      <c r="B226" s="170" t="s">
        <v>870</v>
      </c>
      <c r="C226" s="171">
        <v>104002</v>
      </c>
      <c r="D226" s="170" t="s">
        <v>35</v>
      </c>
      <c r="E226" s="170" t="s">
        <v>650</v>
      </c>
      <c r="F226" s="172" t="s">
        <v>38</v>
      </c>
      <c r="G226" s="178">
        <v>1</v>
      </c>
      <c r="H226" s="258"/>
      <c r="I226" s="173">
        <f t="shared" si="20"/>
        <v>0</v>
      </c>
      <c r="J226" s="173">
        <f t="shared" si="21"/>
        <v>0</v>
      </c>
      <c r="K226" s="174" t="e">
        <f t="shared" si="19"/>
        <v>#DIV/0!</v>
      </c>
      <c r="L226" s="227">
        <v>18.91</v>
      </c>
      <c r="M226" s="38"/>
      <c r="N226" s="93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3"/>
      <c r="AE226" s="33"/>
      <c r="AF226" s="33"/>
    </row>
    <row r="227" spans="1:32" ht="28.5" x14ac:dyDescent="0.2">
      <c r="A227" s="185"/>
      <c r="B227" s="170" t="s">
        <v>871</v>
      </c>
      <c r="C227" s="171">
        <v>103948</v>
      </c>
      <c r="D227" s="170" t="s">
        <v>35</v>
      </c>
      <c r="E227" s="170" t="s">
        <v>431</v>
      </c>
      <c r="F227" s="172" t="s">
        <v>38</v>
      </c>
      <c r="G227" s="178">
        <v>3</v>
      </c>
      <c r="H227" s="258"/>
      <c r="I227" s="173">
        <f t="shared" si="20"/>
        <v>0</v>
      </c>
      <c r="J227" s="173">
        <f t="shared" si="21"/>
        <v>0</v>
      </c>
      <c r="K227" s="174" t="e">
        <f t="shared" si="19"/>
        <v>#DIV/0!</v>
      </c>
      <c r="L227" s="227">
        <v>9.0399999999999991</v>
      </c>
      <c r="M227" s="38"/>
      <c r="N227" s="93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3"/>
      <c r="AE227" s="33"/>
      <c r="AF227" s="33"/>
    </row>
    <row r="228" spans="1:32" ht="28.5" x14ac:dyDescent="0.2">
      <c r="A228" s="185"/>
      <c r="B228" s="170" t="s">
        <v>872</v>
      </c>
      <c r="C228" s="171">
        <v>103966</v>
      </c>
      <c r="D228" s="170" t="s">
        <v>35</v>
      </c>
      <c r="E228" s="170" t="s">
        <v>425</v>
      </c>
      <c r="F228" s="172" t="s">
        <v>38</v>
      </c>
      <c r="G228" s="178">
        <v>1</v>
      </c>
      <c r="H228" s="258"/>
      <c r="I228" s="173">
        <f t="shared" si="20"/>
        <v>0</v>
      </c>
      <c r="J228" s="173">
        <f t="shared" si="21"/>
        <v>0</v>
      </c>
      <c r="K228" s="174" t="e">
        <f t="shared" si="19"/>
        <v>#DIV/0!</v>
      </c>
      <c r="L228" s="227">
        <v>10.42</v>
      </c>
      <c r="M228" s="38"/>
      <c r="N228" s="93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3"/>
      <c r="AE228" s="33"/>
      <c r="AF228" s="33"/>
    </row>
    <row r="229" spans="1:32" ht="28.5" x14ac:dyDescent="0.2">
      <c r="A229" s="185"/>
      <c r="B229" s="170" t="s">
        <v>873</v>
      </c>
      <c r="C229" s="171">
        <v>104003</v>
      </c>
      <c r="D229" s="170" t="s">
        <v>35</v>
      </c>
      <c r="E229" s="170" t="s">
        <v>534</v>
      </c>
      <c r="F229" s="172" t="s">
        <v>38</v>
      </c>
      <c r="G229" s="178">
        <v>1</v>
      </c>
      <c r="H229" s="258"/>
      <c r="I229" s="173">
        <f t="shared" si="20"/>
        <v>0</v>
      </c>
      <c r="J229" s="173">
        <f t="shared" si="21"/>
        <v>0</v>
      </c>
      <c r="K229" s="174" t="e">
        <f t="shared" si="19"/>
        <v>#DIV/0!</v>
      </c>
      <c r="L229" s="227">
        <v>16.079999999999998</v>
      </c>
      <c r="M229" s="38"/>
      <c r="N229" s="93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3"/>
      <c r="AE229" s="33"/>
      <c r="AF229" s="33"/>
    </row>
    <row r="230" spans="1:32" ht="27.6" customHeight="1" x14ac:dyDescent="0.2">
      <c r="A230" s="185"/>
      <c r="B230" s="170" t="s">
        <v>874</v>
      </c>
      <c r="C230" s="171">
        <v>89490</v>
      </c>
      <c r="D230" s="170" t="s">
        <v>35</v>
      </c>
      <c r="E230" s="170" t="s">
        <v>426</v>
      </c>
      <c r="F230" s="172" t="s">
        <v>38</v>
      </c>
      <c r="G230" s="178">
        <v>1</v>
      </c>
      <c r="H230" s="258"/>
      <c r="I230" s="173">
        <f t="shared" si="20"/>
        <v>0</v>
      </c>
      <c r="J230" s="173">
        <f t="shared" si="21"/>
        <v>0</v>
      </c>
      <c r="K230" s="174" t="e">
        <f t="shared" si="19"/>
        <v>#DIV/0!</v>
      </c>
      <c r="L230" s="227">
        <v>7.92</v>
      </c>
      <c r="M230" s="38"/>
      <c r="N230" s="93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3"/>
      <c r="AE230" s="33"/>
      <c r="AF230" s="33"/>
    </row>
    <row r="231" spans="1:32" ht="28.5" x14ac:dyDescent="0.2">
      <c r="A231" s="185"/>
      <c r="B231" s="170" t="s">
        <v>875</v>
      </c>
      <c r="C231" s="171">
        <v>89489</v>
      </c>
      <c r="D231" s="170" t="s">
        <v>35</v>
      </c>
      <c r="E231" s="170" t="s">
        <v>427</v>
      </c>
      <c r="F231" s="172" t="s">
        <v>38</v>
      </c>
      <c r="G231" s="178">
        <v>81</v>
      </c>
      <c r="H231" s="258"/>
      <c r="I231" s="173">
        <f t="shared" si="20"/>
        <v>0</v>
      </c>
      <c r="J231" s="173">
        <f t="shared" si="21"/>
        <v>0</v>
      </c>
      <c r="K231" s="174" t="e">
        <f t="shared" si="19"/>
        <v>#DIV/0!</v>
      </c>
      <c r="L231" s="227">
        <v>8.4700000000000006</v>
      </c>
      <c r="M231" s="38"/>
      <c r="N231" s="93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3"/>
      <c r="AE231" s="33"/>
      <c r="AF231" s="33"/>
    </row>
    <row r="232" spans="1:32" ht="28.5" x14ac:dyDescent="0.2">
      <c r="A232" s="185"/>
      <c r="B232" s="170" t="s">
        <v>876</v>
      </c>
      <c r="C232" s="171">
        <v>89384</v>
      </c>
      <c r="D232" s="170" t="s">
        <v>35</v>
      </c>
      <c r="E232" s="170" t="s">
        <v>428</v>
      </c>
      <c r="F232" s="172" t="s">
        <v>38</v>
      </c>
      <c r="G232" s="178">
        <v>1</v>
      </c>
      <c r="H232" s="258"/>
      <c r="I232" s="173">
        <f t="shared" si="20"/>
        <v>0</v>
      </c>
      <c r="J232" s="173">
        <f t="shared" si="21"/>
        <v>0</v>
      </c>
      <c r="K232" s="174" t="e">
        <f t="shared" si="19"/>
        <v>#DIV/0!</v>
      </c>
      <c r="L232" s="227">
        <v>14.22</v>
      </c>
      <c r="M232" s="38"/>
      <c r="N232" s="93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3"/>
      <c r="AE232" s="33"/>
      <c r="AF232" s="33"/>
    </row>
    <row r="233" spans="1:32" ht="28.5" x14ac:dyDescent="0.2">
      <c r="A233" s="185"/>
      <c r="B233" s="170" t="s">
        <v>877</v>
      </c>
      <c r="C233" s="171">
        <v>89530</v>
      </c>
      <c r="D233" s="170" t="s">
        <v>35</v>
      </c>
      <c r="E233" s="170" t="s">
        <v>429</v>
      </c>
      <c r="F233" s="172" t="s">
        <v>38</v>
      </c>
      <c r="G233" s="178">
        <v>25</v>
      </c>
      <c r="H233" s="258"/>
      <c r="I233" s="173">
        <f t="shared" si="20"/>
        <v>0</v>
      </c>
      <c r="J233" s="173">
        <f t="shared" si="21"/>
        <v>0</v>
      </c>
      <c r="K233" s="174" t="e">
        <f t="shared" si="19"/>
        <v>#DIV/0!</v>
      </c>
      <c r="L233" s="227">
        <v>16.829999999999998</v>
      </c>
      <c r="M233" s="38"/>
      <c r="N233" s="93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3"/>
      <c r="AE233" s="33"/>
      <c r="AF233" s="33"/>
    </row>
    <row r="234" spans="1:32" ht="28.5" x14ac:dyDescent="0.2">
      <c r="A234" s="185"/>
      <c r="B234" s="170" t="s">
        <v>878</v>
      </c>
      <c r="C234" s="171">
        <v>89577</v>
      </c>
      <c r="D234" s="170" t="s">
        <v>35</v>
      </c>
      <c r="E234" s="170" t="s">
        <v>430</v>
      </c>
      <c r="F234" s="172" t="s">
        <v>38</v>
      </c>
      <c r="G234" s="178">
        <v>1</v>
      </c>
      <c r="H234" s="258"/>
      <c r="I234" s="173">
        <f t="shared" si="20"/>
        <v>0</v>
      </c>
      <c r="J234" s="173">
        <f t="shared" si="21"/>
        <v>0</v>
      </c>
      <c r="K234" s="174" t="e">
        <f t="shared" si="19"/>
        <v>#DIV/0!</v>
      </c>
      <c r="L234" s="227">
        <v>37.81</v>
      </c>
      <c r="M234" s="38"/>
      <c r="N234" s="93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3"/>
      <c r="AE234" s="33"/>
      <c r="AF234" s="33"/>
    </row>
    <row r="235" spans="1:32" ht="28.5" x14ac:dyDescent="0.2">
      <c r="A235" s="185"/>
      <c r="B235" s="170" t="s">
        <v>879</v>
      </c>
      <c r="C235" s="171">
        <v>89356</v>
      </c>
      <c r="D235" s="170" t="s">
        <v>35</v>
      </c>
      <c r="E235" s="170" t="s">
        <v>238</v>
      </c>
      <c r="F235" s="172" t="s">
        <v>44</v>
      </c>
      <c r="G235" s="178">
        <v>298.60000000000002</v>
      </c>
      <c r="H235" s="258"/>
      <c r="I235" s="173">
        <f t="shared" si="20"/>
        <v>0</v>
      </c>
      <c r="J235" s="173">
        <f t="shared" si="21"/>
        <v>0</v>
      </c>
      <c r="K235" s="174" t="e">
        <f t="shared" si="19"/>
        <v>#DIV/0!</v>
      </c>
      <c r="L235" s="227">
        <v>27.4</v>
      </c>
      <c r="M235" s="38"/>
      <c r="N235" s="93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3"/>
      <c r="AE235" s="33"/>
      <c r="AF235" s="33"/>
    </row>
    <row r="236" spans="1:32" ht="28.5" x14ac:dyDescent="0.2">
      <c r="A236" s="185"/>
      <c r="B236" s="170" t="s">
        <v>880</v>
      </c>
      <c r="C236" s="171">
        <v>89357</v>
      </c>
      <c r="D236" s="170" t="s">
        <v>35</v>
      </c>
      <c r="E236" s="170" t="s">
        <v>433</v>
      </c>
      <c r="F236" s="172" t="s">
        <v>44</v>
      </c>
      <c r="G236" s="178">
        <v>31.4</v>
      </c>
      <c r="H236" s="258"/>
      <c r="I236" s="173">
        <f t="shared" si="20"/>
        <v>0</v>
      </c>
      <c r="J236" s="173">
        <f t="shared" si="21"/>
        <v>0</v>
      </c>
      <c r="K236" s="174" t="e">
        <f t="shared" si="19"/>
        <v>#DIV/0!</v>
      </c>
      <c r="L236" s="227">
        <v>37.07</v>
      </c>
      <c r="M236" s="38"/>
      <c r="N236" s="93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3"/>
      <c r="AE236" s="33"/>
      <c r="AF236" s="33"/>
    </row>
    <row r="237" spans="1:32" ht="28.5" x14ac:dyDescent="0.2">
      <c r="A237" s="185"/>
      <c r="B237" s="170" t="s">
        <v>881</v>
      </c>
      <c r="C237" s="171">
        <v>89448</v>
      </c>
      <c r="D237" s="170" t="s">
        <v>35</v>
      </c>
      <c r="E237" s="170" t="s">
        <v>651</v>
      </c>
      <c r="F237" s="172" t="s">
        <v>44</v>
      </c>
      <c r="G237" s="178">
        <v>0.1</v>
      </c>
      <c r="H237" s="258"/>
      <c r="I237" s="173">
        <f t="shared" si="20"/>
        <v>0</v>
      </c>
      <c r="J237" s="173">
        <f t="shared" si="21"/>
        <v>0</v>
      </c>
      <c r="K237" s="174" t="e">
        <f t="shared" si="19"/>
        <v>#DIV/0!</v>
      </c>
      <c r="L237" s="227">
        <v>17.07</v>
      </c>
      <c r="M237" s="38"/>
      <c r="N237" s="93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3"/>
      <c r="AE237" s="33"/>
      <c r="AF237" s="33"/>
    </row>
    <row r="238" spans="1:32" ht="28.5" x14ac:dyDescent="0.2">
      <c r="A238" s="185"/>
      <c r="B238" s="170" t="s">
        <v>882</v>
      </c>
      <c r="C238" s="171">
        <v>89869</v>
      </c>
      <c r="D238" s="170" t="s">
        <v>35</v>
      </c>
      <c r="E238" s="170" t="s">
        <v>144</v>
      </c>
      <c r="F238" s="172" t="s">
        <v>38</v>
      </c>
      <c r="G238" s="178">
        <v>37</v>
      </c>
      <c r="H238" s="258"/>
      <c r="I238" s="173">
        <f t="shared" si="20"/>
        <v>0</v>
      </c>
      <c r="J238" s="173">
        <f t="shared" si="21"/>
        <v>0</v>
      </c>
      <c r="K238" s="174" t="e">
        <f t="shared" si="19"/>
        <v>#DIV/0!</v>
      </c>
      <c r="L238" s="227">
        <v>11.77</v>
      </c>
      <c r="M238" s="38"/>
      <c r="N238" s="93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3"/>
      <c r="AE238" s="33"/>
      <c r="AF238" s="33"/>
    </row>
    <row r="239" spans="1:32" ht="28.5" x14ac:dyDescent="0.2">
      <c r="A239" s="185"/>
      <c r="B239" s="170" t="s">
        <v>883</v>
      </c>
      <c r="C239" s="171">
        <v>94690</v>
      </c>
      <c r="D239" s="170" t="s">
        <v>35</v>
      </c>
      <c r="E239" s="170" t="s">
        <v>434</v>
      </c>
      <c r="F239" s="172" t="s">
        <v>38</v>
      </c>
      <c r="G239" s="178">
        <v>1</v>
      </c>
      <c r="H239" s="258"/>
      <c r="I239" s="173">
        <f t="shared" si="20"/>
        <v>0</v>
      </c>
      <c r="J239" s="173">
        <f t="shared" si="21"/>
        <v>0</v>
      </c>
      <c r="K239" s="174" t="e">
        <f t="shared" si="19"/>
        <v>#DIV/0!</v>
      </c>
      <c r="L239" s="227">
        <v>12.25</v>
      </c>
      <c r="M239" s="38"/>
      <c r="N239" s="93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3"/>
      <c r="AE239" s="33"/>
      <c r="AF239" s="33"/>
    </row>
    <row r="240" spans="1:32" ht="28.5" x14ac:dyDescent="0.2">
      <c r="A240" s="185"/>
      <c r="B240" s="170" t="s">
        <v>884</v>
      </c>
      <c r="C240" s="171">
        <v>104008</v>
      </c>
      <c r="D240" s="170" t="s">
        <v>35</v>
      </c>
      <c r="E240" s="170" t="s">
        <v>416</v>
      </c>
      <c r="F240" s="172" t="s">
        <v>38</v>
      </c>
      <c r="G240" s="178">
        <v>2</v>
      </c>
      <c r="H240" s="258"/>
      <c r="I240" s="173">
        <f t="shared" si="20"/>
        <v>0</v>
      </c>
      <c r="J240" s="173">
        <f t="shared" si="21"/>
        <v>0</v>
      </c>
      <c r="K240" s="174" t="e">
        <f t="shared" si="19"/>
        <v>#DIV/0!</v>
      </c>
      <c r="L240" s="227">
        <v>34.520000000000003</v>
      </c>
      <c r="M240" s="38"/>
      <c r="N240" s="93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3"/>
      <c r="AE240" s="33"/>
      <c r="AF240" s="33"/>
    </row>
    <row r="241" spans="1:32" ht="28.5" x14ac:dyDescent="0.2">
      <c r="A241" s="185"/>
      <c r="B241" s="170" t="s">
        <v>885</v>
      </c>
      <c r="C241" s="171">
        <v>89400</v>
      </c>
      <c r="D241" s="170" t="s">
        <v>35</v>
      </c>
      <c r="E241" s="170" t="s">
        <v>435</v>
      </c>
      <c r="F241" s="172" t="s">
        <v>38</v>
      </c>
      <c r="G241" s="178">
        <v>15</v>
      </c>
      <c r="H241" s="258"/>
      <c r="I241" s="173">
        <f t="shared" si="20"/>
        <v>0</v>
      </c>
      <c r="J241" s="173">
        <f t="shared" si="21"/>
        <v>0</v>
      </c>
      <c r="K241" s="174" t="e">
        <f t="shared" si="19"/>
        <v>#DIV/0!</v>
      </c>
      <c r="L241" s="227">
        <v>22.38</v>
      </c>
      <c r="M241" s="38"/>
      <c r="N241" s="93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3"/>
      <c r="AE241" s="33"/>
      <c r="AF241" s="33"/>
    </row>
    <row r="242" spans="1:32" ht="28.5" x14ac:dyDescent="0.2">
      <c r="A242" s="185"/>
      <c r="B242" s="170" t="s">
        <v>886</v>
      </c>
      <c r="C242" s="171">
        <v>89627</v>
      </c>
      <c r="D242" s="170" t="s">
        <v>35</v>
      </c>
      <c r="E242" s="170" t="s">
        <v>125</v>
      </c>
      <c r="F242" s="172" t="s">
        <v>38</v>
      </c>
      <c r="G242" s="178">
        <v>1</v>
      </c>
      <c r="H242" s="258"/>
      <c r="I242" s="173">
        <f t="shared" si="20"/>
        <v>0</v>
      </c>
      <c r="J242" s="173">
        <f t="shared" si="21"/>
        <v>0</v>
      </c>
      <c r="K242" s="174" t="e">
        <f t="shared" si="19"/>
        <v>#DIV/0!</v>
      </c>
      <c r="L242" s="227">
        <v>21.59</v>
      </c>
      <c r="M242" s="38"/>
      <c r="N242" s="93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3"/>
      <c r="AE242" s="33"/>
      <c r="AF242" s="33"/>
    </row>
    <row r="243" spans="1:32" ht="28.5" x14ac:dyDescent="0.2">
      <c r="A243" s="185"/>
      <c r="B243" s="170" t="s">
        <v>887</v>
      </c>
      <c r="C243" s="171">
        <v>89366</v>
      </c>
      <c r="D243" s="170" t="s">
        <v>35</v>
      </c>
      <c r="E243" s="170" t="s">
        <v>124</v>
      </c>
      <c r="F243" s="172" t="s">
        <v>38</v>
      </c>
      <c r="G243" s="178">
        <v>8</v>
      </c>
      <c r="H243" s="258"/>
      <c r="I243" s="173">
        <f t="shared" si="20"/>
        <v>0</v>
      </c>
      <c r="J243" s="173">
        <f t="shared" si="21"/>
        <v>0</v>
      </c>
      <c r="K243" s="174" t="e">
        <f t="shared" si="19"/>
        <v>#DIV/0!</v>
      </c>
      <c r="L243" s="227">
        <v>17.899999999999999</v>
      </c>
      <c r="M243" s="38"/>
      <c r="N243" s="93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3"/>
      <c r="AE243" s="33"/>
      <c r="AF243" s="33"/>
    </row>
    <row r="244" spans="1:32" ht="28.5" x14ac:dyDescent="0.2">
      <c r="A244" s="185"/>
      <c r="B244" s="170" t="s">
        <v>888</v>
      </c>
      <c r="C244" s="171">
        <v>90373</v>
      </c>
      <c r="D244" s="170" t="s">
        <v>35</v>
      </c>
      <c r="E244" s="170" t="s">
        <v>123</v>
      </c>
      <c r="F244" s="172" t="s">
        <v>38</v>
      </c>
      <c r="G244" s="178">
        <v>49</v>
      </c>
      <c r="H244" s="258"/>
      <c r="I244" s="173">
        <f t="shared" si="20"/>
        <v>0</v>
      </c>
      <c r="J244" s="173">
        <f t="shared" si="21"/>
        <v>0</v>
      </c>
      <c r="K244" s="174" t="e">
        <f t="shared" si="19"/>
        <v>#DIV/0!</v>
      </c>
      <c r="L244" s="227">
        <v>14.44</v>
      </c>
      <c r="M244" s="38"/>
      <c r="N244" s="93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3"/>
      <c r="AE244" s="33"/>
      <c r="AF244" s="33"/>
    </row>
    <row r="245" spans="1:32" ht="42.75" x14ac:dyDescent="0.2">
      <c r="A245" s="185"/>
      <c r="B245" s="170" t="s">
        <v>889</v>
      </c>
      <c r="C245" s="171" t="s">
        <v>893</v>
      </c>
      <c r="D245" s="170" t="s">
        <v>381</v>
      </c>
      <c r="E245" s="182" t="s">
        <v>894</v>
      </c>
      <c r="F245" s="172" t="s">
        <v>126</v>
      </c>
      <c r="G245" s="178">
        <v>1</v>
      </c>
      <c r="H245" s="258"/>
      <c r="I245" s="173">
        <f t="shared" si="20"/>
        <v>0</v>
      </c>
      <c r="J245" s="173">
        <f t="shared" si="21"/>
        <v>0</v>
      </c>
      <c r="K245" s="174" t="e">
        <f t="shared" si="19"/>
        <v>#DIV/0!</v>
      </c>
      <c r="L245" s="227">
        <v>962.67</v>
      </c>
      <c r="M245" s="38"/>
      <c r="N245" s="93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3"/>
      <c r="AE245" s="33"/>
      <c r="AF245" s="33"/>
    </row>
    <row r="246" spans="1:32" ht="28.5" x14ac:dyDescent="0.2">
      <c r="A246" s="185"/>
      <c r="B246" s="170" t="s">
        <v>890</v>
      </c>
      <c r="C246" s="171">
        <v>89415</v>
      </c>
      <c r="D246" s="170" t="s">
        <v>35</v>
      </c>
      <c r="E246" s="170" t="s">
        <v>432</v>
      </c>
      <c r="F246" s="172" t="s">
        <v>38</v>
      </c>
      <c r="G246" s="178">
        <v>8</v>
      </c>
      <c r="H246" s="258"/>
      <c r="I246" s="173">
        <f t="shared" si="20"/>
        <v>0</v>
      </c>
      <c r="J246" s="173">
        <f t="shared" si="21"/>
        <v>0</v>
      </c>
      <c r="K246" s="174" t="e">
        <f t="shared" si="19"/>
        <v>#DIV/0!</v>
      </c>
      <c r="L246" s="227">
        <v>18.03</v>
      </c>
      <c r="M246" s="38"/>
      <c r="N246" s="93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3"/>
      <c r="AE246" s="33"/>
      <c r="AF246" s="33"/>
    </row>
    <row r="247" spans="1:32" x14ac:dyDescent="0.2">
      <c r="A247" s="185"/>
      <c r="B247" s="170" t="s">
        <v>891</v>
      </c>
      <c r="C247" s="171" t="s">
        <v>652</v>
      </c>
      <c r="D247" s="170" t="s">
        <v>113</v>
      </c>
      <c r="E247" s="182" t="s">
        <v>653</v>
      </c>
      <c r="F247" s="172" t="s">
        <v>146</v>
      </c>
      <c r="G247" s="178">
        <v>1</v>
      </c>
      <c r="H247" s="258"/>
      <c r="I247" s="173">
        <f t="shared" si="20"/>
        <v>0</v>
      </c>
      <c r="J247" s="173">
        <f t="shared" si="21"/>
        <v>0</v>
      </c>
      <c r="K247" s="174" t="e">
        <f t="shared" si="19"/>
        <v>#DIV/0!</v>
      </c>
      <c r="L247" s="227">
        <v>906.46</v>
      </c>
      <c r="M247" s="38"/>
      <c r="N247" s="93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3"/>
      <c r="AE247" s="33"/>
      <c r="AF247" s="33"/>
    </row>
    <row r="248" spans="1:32" x14ac:dyDescent="0.2">
      <c r="A248" s="185"/>
      <c r="B248" s="166" t="s">
        <v>705</v>
      </c>
      <c r="C248" s="166"/>
      <c r="D248" s="166"/>
      <c r="E248" s="166" t="s">
        <v>133</v>
      </c>
      <c r="F248" s="166"/>
      <c r="G248" s="177"/>
      <c r="H248" s="259"/>
      <c r="I248" s="173"/>
      <c r="J248" s="173"/>
      <c r="K248" s="174"/>
      <c r="L248" s="227"/>
      <c r="M248" s="38"/>
      <c r="N248" s="93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3"/>
      <c r="AE248" s="33"/>
      <c r="AF248" s="33"/>
    </row>
    <row r="249" spans="1:32" ht="28.5" x14ac:dyDescent="0.2">
      <c r="A249" s="185"/>
      <c r="B249" s="170" t="s">
        <v>706</v>
      </c>
      <c r="C249" s="171">
        <v>89707</v>
      </c>
      <c r="D249" s="170" t="s">
        <v>35</v>
      </c>
      <c r="E249" s="170" t="s">
        <v>436</v>
      </c>
      <c r="F249" s="172" t="s">
        <v>38</v>
      </c>
      <c r="G249" s="178">
        <v>1</v>
      </c>
      <c r="H249" s="258"/>
      <c r="I249" s="173">
        <f t="shared" si="20"/>
        <v>0</v>
      </c>
      <c r="J249" s="173">
        <f t="shared" si="21"/>
        <v>0</v>
      </c>
      <c r="K249" s="174" t="e">
        <f t="shared" si="19"/>
        <v>#DIV/0!</v>
      </c>
      <c r="L249" s="227">
        <v>61.45</v>
      </c>
      <c r="M249" s="38"/>
      <c r="N249" s="93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3"/>
      <c r="AE249" s="33"/>
      <c r="AF249" s="33"/>
    </row>
    <row r="250" spans="1:32" x14ac:dyDescent="0.2">
      <c r="A250" s="185"/>
      <c r="B250" s="170" t="s">
        <v>707</v>
      </c>
      <c r="C250" s="171" t="s">
        <v>654</v>
      </c>
      <c r="D250" s="170" t="s">
        <v>113</v>
      </c>
      <c r="E250" s="182" t="s">
        <v>655</v>
      </c>
      <c r="F250" s="172" t="s">
        <v>126</v>
      </c>
      <c r="G250" s="178">
        <v>4</v>
      </c>
      <c r="H250" s="258"/>
      <c r="I250" s="173">
        <f t="shared" si="20"/>
        <v>0</v>
      </c>
      <c r="J250" s="173">
        <f t="shared" si="21"/>
        <v>0</v>
      </c>
      <c r="K250" s="174" t="e">
        <f t="shared" si="19"/>
        <v>#DIV/0!</v>
      </c>
      <c r="L250" s="227">
        <v>643.75</v>
      </c>
      <c r="M250" s="38"/>
      <c r="N250" s="93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3"/>
      <c r="AE250" s="33"/>
      <c r="AF250" s="33"/>
    </row>
    <row r="251" spans="1:32" ht="28.5" x14ac:dyDescent="0.2">
      <c r="A251" s="185"/>
      <c r="B251" s="170" t="s">
        <v>708</v>
      </c>
      <c r="C251" s="171">
        <v>104328</v>
      </c>
      <c r="D251" s="170" t="s">
        <v>35</v>
      </c>
      <c r="E251" s="170" t="s">
        <v>134</v>
      </c>
      <c r="F251" s="172" t="s">
        <v>38</v>
      </c>
      <c r="G251" s="178">
        <v>17</v>
      </c>
      <c r="H251" s="258"/>
      <c r="I251" s="173">
        <f t="shared" si="20"/>
        <v>0</v>
      </c>
      <c r="J251" s="173">
        <f t="shared" si="21"/>
        <v>0</v>
      </c>
      <c r="K251" s="174" t="e">
        <f t="shared" si="19"/>
        <v>#DIV/0!</v>
      </c>
      <c r="L251" s="227">
        <v>90.79</v>
      </c>
      <c r="M251" s="38"/>
      <c r="N251" s="93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3"/>
      <c r="AE251" s="33"/>
      <c r="AF251" s="33"/>
    </row>
    <row r="252" spans="1:32" ht="28.5" x14ac:dyDescent="0.2">
      <c r="A252" s="185"/>
      <c r="B252" s="170" t="s">
        <v>709</v>
      </c>
      <c r="C252" s="171">
        <v>89708</v>
      </c>
      <c r="D252" s="170" t="s">
        <v>35</v>
      </c>
      <c r="E252" s="170" t="s">
        <v>437</v>
      </c>
      <c r="F252" s="172" t="s">
        <v>38</v>
      </c>
      <c r="G252" s="178">
        <v>1</v>
      </c>
      <c r="H252" s="258"/>
      <c r="I252" s="173">
        <f t="shared" si="20"/>
        <v>0</v>
      </c>
      <c r="J252" s="173">
        <f t="shared" si="21"/>
        <v>0</v>
      </c>
      <c r="K252" s="174" t="e">
        <f t="shared" si="19"/>
        <v>#DIV/0!</v>
      </c>
      <c r="L252" s="227">
        <v>133.44</v>
      </c>
      <c r="M252" s="38"/>
      <c r="N252" s="93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3"/>
      <c r="AE252" s="33"/>
      <c r="AF252" s="33"/>
    </row>
    <row r="253" spans="1:32" ht="28.5" x14ac:dyDescent="0.2">
      <c r="A253" s="185"/>
      <c r="B253" s="170" t="s">
        <v>710</v>
      </c>
      <c r="C253" s="171">
        <v>89709</v>
      </c>
      <c r="D253" s="170" t="s">
        <v>35</v>
      </c>
      <c r="E253" s="170" t="s">
        <v>231</v>
      </c>
      <c r="F253" s="172" t="s">
        <v>38</v>
      </c>
      <c r="G253" s="178">
        <v>3</v>
      </c>
      <c r="H253" s="258"/>
      <c r="I253" s="173">
        <f t="shared" si="20"/>
        <v>0</v>
      </c>
      <c r="J253" s="173">
        <f t="shared" si="21"/>
        <v>0</v>
      </c>
      <c r="K253" s="174" t="e">
        <f t="shared" si="19"/>
        <v>#DIV/0!</v>
      </c>
      <c r="L253" s="227">
        <v>26.94</v>
      </c>
      <c r="M253" s="38"/>
      <c r="N253" s="93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3"/>
      <c r="AE253" s="33"/>
      <c r="AF253" s="33"/>
    </row>
    <row r="254" spans="1:32" x14ac:dyDescent="0.2">
      <c r="A254" s="185"/>
      <c r="B254" s="170" t="s">
        <v>711</v>
      </c>
      <c r="C254" s="171">
        <v>86883</v>
      </c>
      <c r="D254" s="170" t="s">
        <v>35</v>
      </c>
      <c r="E254" s="170" t="s">
        <v>190</v>
      </c>
      <c r="F254" s="172" t="s">
        <v>38</v>
      </c>
      <c r="G254" s="178">
        <v>29</v>
      </c>
      <c r="H254" s="258"/>
      <c r="I254" s="173">
        <f t="shared" si="20"/>
        <v>0</v>
      </c>
      <c r="J254" s="173">
        <f t="shared" si="21"/>
        <v>0</v>
      </c>
      <c r="K254" s="174" t="e">
        <f t="shared" si="19"/>
        <v>#DIV/0!</v>
      </c>
      <c r="L254" s="227">
        <v>17.54</v>
      </c>
      <c r="M254" s="38"/>
      <c r="N254" s="93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3"/>
      <c r="AE254" s="33"/>
      <c r="AF254" s="33"/>
    </row>
    <row r="255" spans="1:32" ht="28.5" x14ac:dyDescent="0.2">
      <c r="A255" s="185"/>
      <c r="B255" s="170" t="s">
        <v>712</v>
      </c>
      <c r="C255" s="171">
        <v>86879</v>
      </c>
      <c r="D255" s="170" t="s">
        <v>35</v>
      </c>
      <c r="E255" s="170" t="s">
        <v>656</v>
      </c>
      <c r="F255" s="172" t="s">
        <v>38</v>
      </c>
      <c r="G255" s="178">
        <v>30</v>
      </c>
      <c r="H255" s="258"/>
      <c r="I255" s="173">
        <f t="shared" si="20"/>
        <v>0</v>
      </c>
      <c r="J255" s="173">
        <f t="shared" si="21"/>
        <v>0</v>
      </c>
      <c r="K255" s="174" t="e">
        <f t="shared" si="19"/>
        <v>#DIV/0!</v>
      </c>
      <c r="L255" s="227">
        <v>13.36</v>
      </c>
      <c r="M255" s="38"/>
      <c r="N255" s="93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3"/>
      <c r="AE255" s="33"/>
      <c r="AF255" s="33"/>
    </row>
    <row r="256" spans="1:32" ht="28.5" x14ac:dyDescent="0.2">
      <c r="A256" s="185"/>
      <c r="B256" s="170" t="s">
        <v>713</v>
      </c>
      <c r="C256" s="171">
        <v>104063</v>
      </c>
      <c r="D256" s="170" t="s">
        <v>35</v>
      </c>
      <c r="E256" s="170" t="s">
        <v>438</v>
      </c>
      <c r="F256" s="172" t="s">
        <v>38</v>
      </c>
      <c r="G256" s="178">
        <v>10</v>
      </c>
      <c r="H256" s="258"/>
      <c r="I256" s="173">
        <f t="shared" si="20"/>
        <v>0</v>
      </c>
      <c r="J256" s="173">
        <f t="shared" si="21"/>
        <v>0</v>
      </c>
      <c r="K256" s="174" t="e">
        <f t="shared" si="19"/>
        <v>#DIV/0!</v>
      </c>
      <c r="L256" s="227">
        <v>75.09</v>
      </c>
      <c r="M256" s="38"/>
      <c r="N256" s="93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3"/>
      <c r="AE256" s="33"/>
      <c r="AF256" s="33"/>
    </row>
    <row r="257" spans="1:32" ht="28.5" x14ac:dyDescent="0.2">
      <c r="A257" s="185"/>
      <c r="B257" s="170" t="s">
        <v>714</v>
      </c>
      <c r="C257" s="171">
        <v>89811</v>
      </c>
      <c r="D257" s="170" t="s">
        <v>35</v>
      </c>
      <c r="E257" s="170" t="s">
        <v>419</v>
      </c>
      <c r="F257" s="172" t="s">
        <v>38</v>
      </c>
      <c r="G257" s="178">
        <v>8</v>
      </c>
      <c r="H257" s="258"/>
      <c r="I257" s="173">
        <f t="shared" si="20"/>
        <v>0</v>
      </c>
      <c r="J257" s="173">
        <f t="shared" si="21"/>
        <v>0</v>
      </c>
      <c r="K257" s="174" t="e">
        <f t="shared" si="19"/>
        <v>#DIV/0!</v>
      </c>
      <c r="L257" s="227">
        <v>47.62</v>
      </c>
      <c r="M257" s="38"/>
      <c r="N257" s="93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3"/>
      <c r="AE257" s="33"/>
      <c r="AF257" s="33"/>
    </row>
    <row r="258" spans="1:32" ht="28.5" x14ac:dyDescent="0.2">
      <c r="A258" s="185"/>
      <c r="B258" s="170" t="s">
        <v>715</v>
      </c>
      <c r="C258" s="171">
        <v>89728</v>
      </c>
      <c r="D258" s="170" t="s">
        <v>35</v>
      </c>
      <c r="E258" s="170" t="s">
        <v>135</v>
      </c>
      <c r="F258" s="172" t="s">
        <v>38</v>
      </c>
      <c r="G258" s="178">
        <v>49</v>
      </c>
      <c r="H258" s="258"/>
      <c r="I258" s="173">
        <f t="shared" si="20"/>
        <v>0</v>
      </c>
      <c r="J258" s="173">
        <f t="shared" si="21"/>
        <v>0</v>
      </c>
      <c r="K258" s="174" t="e">
        <f t="shared" si="19"/>
        <v>#DIV/0!</v>
      </c>
      <c r="L258" s="227">
        <v>14.94</v>
      </c>
      <c r="M258" s="38"/>
      <c r="N258" s="93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3"/>
      <c r="AE258" s="33"/>
      <c r="AF258" s="33"/>
    </row>
    <row r="259" spans="1:32" ht="28.5" x14ac:dyDescent="0.2">
      <c r="A259" s="185"/>
      <c r="B259" s="170" t="s">
        <v>716</v>
      </c>
      <c r="C259" s="171">
        <v>89726</v>
      </c>
      <c r="D259" s="170" t="s">
        <v>35</v>
      </c>
      <c r="E259" s="170" t="s">
        <v>136</v>
      </c>
      <c r="F259" s="172" t="s">
        <v>38</v>
      </c>
      <c r="G259" s="178">
        <v>25</v>
      </c>
      <c r="H259" s="258"/>
      <c r="I259" s="173">
        <f t="shared" si="20"/>
        <v>0</v>
      </c>
      <c r="J259" s="173">
        <f t="shared" si="21"/>
        <v>0</v>
      </c>
      <c r="K259" s="174" t="e">
        <f t="shared" si="19"/>
        <v>#DIV/0!</v>
      </c>
      <c r="L259" s="227">
        <v>12.03</v>
      </c>
      <c r="M259" s="38"/>
      <c r="N259" s="70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3"/>
      <c r="AE259" s="33"/>
      <c r="AF259" s="33"/>
    </row>
    <row r="260" spans="1:32" ht="28.5" x14ac:dyDescent="0.2">
      <c r="A260" s="185"/>
      <c r="B260" s="170" t="s">
        <v>717</v>
      </c>
      <c r="C260" s="171">
        <v>89732</v>
      </c>
      <c r="D260" s="170" t="s">
        <v>35</v>
      </c>
      <c r="E260" s="170" t="s">
        <v>439</v>
      </c>
      <c r="F260" s="172" t="s">
        <v>38</v>
      </c>
      <c r="G260" s="178">
        <v>25</v>
      </c>
      <c r="H260" s="258"/>
      <c r="I260" s="173">
        <f t="shared" si="20"/>
        <v>0</v>
      </c>
      <c r="J260" s="173">
        <f t="shared" si="21"/>
        <v>0</v>
      </c>
      <c r="K260" s="174" t="e">
        <f t="shared" si="19"/>
        <v>#DIV/0!</v>
      </c>
      <c r="L260" s="227">
        <v>17.170000000000002</v>
      </c>
      <c r="M260" s="38"/>
      <c r="N260" s="70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3"/>
      <c r="AE260" s="33"/>
      <c r="AF260" s="33"/>
    </row>
    <row r="261" spans="1:32" ht="28.5" x14ac:dyDescent="0.2">
      <c r="A261" s="185"/>
      <c r="B261" s="170" t="s">
        <v>718</v>
      </c>
      <c r="C261" s="171">
        <v>89739</v>
      </c>
      <c r="D261" s="170" t="s">
        <v>35</v>
      </c>
      <c r="E261" s="170" t="s">
        <v>440</v>
      </c>
      <c r="F261" s="172" t="s">
        <v>38</v>
      </c>
      <c r="G261" s="178">
        <v>3</v>
      </c>
      <c r="H261" s="258"/>
      <c r="I261" s="173">
        <f t="shared" si="20"/>
        <v>0</v>
      </c>
      <c r="J261" s="173">
        <f t="shared" si="21"/>
        <v>0</v>
      </c>
      <c r="K261" s="174" t="e">
        <f t="shared" si="19"/>
        <v>#DIV/0!</v>
      </c>
      <c r="L261" s="227">
        <v>25.64</v>
      </c>
      <c r="M261" s="38"/>
      <c r="N261" s="70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3"/>
      <c r="AE261" s="33"/>
      <c r="AF261" s="33"/>
    </row>
    <row r="262" spans="1:32" ht="28.5" x14ac:dyDescent="0.2">
      <c r="A262" s="185"/>
      <c r="B262" s="170" t="s">
        <v>719</v>
      </c>
      <c r="C262" s="171">
        <v>89731</v>
      </c>
      <c r="D262" s="170" t="s">
        <v>35</v>
      </c>
      <c r="E262" s="170" t="s">
        <v>140</v>
      </c>
      <c r="F262" s="172" t="s">
        <v>38</v>
      </c>
      <c r="G262" s="178">
        <v>44</v>
      </c>
      <c r="H262" s="258"/>
      <c r="I262" s="173">
        <f t="shared" si="20"/>
        <v>0</v>
      </c>
      <c r="J262" s="173">
        <f t="shared" si="21"/>
        <v>0</v>
      </c>
      <c r="K262" s="174" t="e">
        <f t="shared" si="19"/>
        <v>#DIV/0!</v>
      </c>
      <c r="L262" s="227">
        <v>16.38</v>
      </c>
      <c r="M262" s="38"/>
      <c r="N262" s="93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3"/>
      <c r="AE262" s="33"/>
      <c r="AF262" s="33"/>
    </row>
    <row r="263" spans="1:32" ht="28.5" x14ac:dyDescent="0.2">
      <c r="A263" s="185"/>
      <c r="B263" s="170" t="s">
        <v>720</v>
      </c>
      <c r="C263" s="171">
        <v>89724</v>
      </c>
      <c r="D263" s="170" t="s">
        <v>35</v>
      </c>
      <c r="E263" s="170" t="s">
        <v>137</v>
      </c>
      <c r="F263" s="172" t="s">
        <v>38</v>
      </c>
      <c r="G263" s="178">
        <v>29</v>
      </c>
      <c r="H263" s="258"/>
      <c r="I263" s="173">
        <f t="shared" si="20"/>
        <v>0</v>
      </c>
      <c r="J263" s="173">
        <f t="shared" si="21"/>
        <v>0</v>
      </c>
      <c r="K263" s="174" t="e">
        <f t="shared" si="19"/>
        <v>#DIV/0!</v>
      </c>
      <c r="L263" s="227">
        <v>11.78</v>
      </c>
      <c r="M263" s="38"/>
      <c r="N263" s="93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3"/>
      <c r="AE263" s="33"/>
      <c r="AF263" s="33"/>
    </row>
    <row r="264" spans="1:32" ht="42.75" x14ac:dyDescent="0.2">
      <c r="A264" s="185"/>
      <c r="B264" s="170" t="s">
        <v>721</v>
      </c>
      <c r="C264" s="171">
        <v>104345</v>
      </c>
      <c r="D264" s="170" t="s">
        <v>35</v>
      </c>
      <c r="E264" s="170" t="s">
        <v>441</v>
      </c>
      <c r="F264" s="172" t="s">
        <v>38</v>
      </c>
      <c r="G264" s="178">
        <v>11</v>
      </c>
      <c r="H264" s="258"/>
      <c r="I264" s="173">
        <f t="shared" si="20"/>
        <v>0</v>
      </c>
      <c r="J264" s="173">
        <f t="shared" si="21"/>
        <v>0</v>
      </c>
      <c r="K264" s="174" t="e">
        <f t="shared" si="19"/>
        <v>#DIV/0!</v>
      </c>
      <c r="L264" s="227">
        <v>46.36</v>
      </c>
      <c r="M264" s="38"/>
      <c r="N264" s="93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3"/>
      <c r="AE264" s="33"/>
      <c r="AF264" s="33"/>
    </row>
    <row r="265" spans="1:32" ht="28.5" x14ac:dyDescent="0.2">
      <c r="A265" s="33"/>
      <c r="B265" s="170" t="s">
        <v>722</v>
      </c>
      <c r="C265" s="171">
        <v>89783</v>
      </c>
      <c r="D265" s="170" t="s">
        <v>35</v>
      </c>
      <c r="E265" s="170" t="s">
        <v>443</v>
      </c>
      <c r="F265" s="172" t="s">
        <v>38</v>
      </c>
      <c r="G265" s="178">
        <v>6</v>
      </c>
      <c r="H265" s="258"/>
      <c r="I265" s="173">
        <f t="shared" si="20"/>
        <v>0</v>
      </c>
      <c r="J265" s="173">
        <f t="shared" si="21"/>
        <v>0</v>
      </c>
      <c r="K265" s="174" t="e">
        <f t="shared" si="19"/>
        <v>#DIV/0!</v>
      </c>
      <c r="L265" s="227">
        <v>17.079999999999998</v>
      </c>
      <c r="M265" s="38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</row>
    <row r="266" spans="1:32" ht="28.5" x14ac:dyDescent="0.2">
      <c r="A266" s="185"/>
      <c r="B266" s="170" t="s">
        <v>723</v>
      </c>
      <c r="C266" s="171">
        <v>104350</v>
      </c>
      <c r="D266" s="170" t="s">
        <v>35</v>
      </c>
      <c r="E266" s="170" t="s">
        <v>501</v>
      </c>
      <c r="F266" s="172" t="s">
        <v>38</v>
      </c>
      <c r="G266" s="178">
        <v>1</v>
      </c>
      <c r="H266" s="258"/>
      <c r="I266" s="173">
        <f t="shared" si="20"/>
        <v>0</v>
      </c>
      <c r="J266" s="173">
        <f t="shared" si="21"/>
        <v>0</v>
      </c>
      <c r="K266" s="174" t="e">
        <f t="shared" si="19"/>
        <v>#DIV/0!</v>
      </c>
      <c r="L266" s="227">
        <v>31.97</v>
      </c>
      <c r="M266" s="38"/>
      <c r="N266" s="80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3"/>
      <c r="AF266" s="33"/>
    </row>
    <row r="267" spans="1:32" ht="28.5" x14ac:dyDescent="0.2">
      <c r="A267" s="185"/>
      <c r="B267" s="170" t="s">
        <v>724</v>
      </c>
      <c r="C267" s="171">
        <v>89795</v>
      </c>
      <c r="D267" s="170" t="s">
        <v>35</v>
      </c>
      <c r="E267" s="170" t="s">
        <v>444</v>
      </c>
      <c r="F267" s="172" t="s">
        <v>38</v>
      </c>
      <c r="G267" s="178">
        <v>1</v>
      </c>
      <c r="H267" s="258"/>
      <c r="I267" s="173">
        <f t="shared" si="20"/>
        <v>0</v>
      </c>
      <c r="J267" s="173">
        <f t="shared" si="21"/>
        <v>0</v>
      </c>
      <c r="K267" s="174" t="e">
        <f t="shared" si="19"/>
        <v>#DIV/0!</v>
      </c>
      <c r="L267" s="227">
        <v>44.16</v>
      </c>
      <c r="M267" s="38"/>
      <c r="N267" s="80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3"/>
      <c r="AF267" s="33"/>
    </row>
    <row r="268" spans="1:32" ht="28.5" x14ac:dyDescent="0.2">
      <c r="A268" s="209"/>
      <c r="B268" s="170" t="s">
        <v>725</v>
      </c>
      <c r="C268" s="171">
        <v>89549</v>
      </c>
      <c r="D268" s="170" t="s">
        <v>35</v>
      </c>
      <c r="E268" s="170" t="s">
        <v>139</v>
      </c>
      <c r="F268" s="172" t="s">
        <v>38</v>
      </c>
      <c r="G268" s="178">
        <v>1</v>
      </c>
      <c r="H268" s="258"/>
      <c r="I268" s="173">
        <f t="shared" si="20"/>
        <v>0</v>
      </c>
      <c r="J268" s="173">
        <f t="shared" si="21"/>
        <v>0</v>
      </c>
      <c r="K268" s="174" t="e">
        <f t="shared" si="19"/>
        <v>#DIV/0!</v>
      </c>
      <c r="L268" s="227">
        <v>19.93</v>
      </c>
      <c r="M268" s="38"/>
      <c r="N268" s="103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33"/>
      <c r="AF268" s="33"/>
    </row>
    <row r="269" spans="1:32" ht="28.5" x14ac:dyDescent="0.2">
      <c r="A269" s="185"/>
      <c r="B269" s="170" t="s">
        <v>895</v>
      </c>
      <c r="C269" s="171">
        <v>89782</v>
      </c>
      <c r="D269" s="170" t="s">
        <v>35</v>
      </c>
      <c r="E269" s="170" t="s">
        <v>138</v>
      </c>
      <c r="F269" s="172" t="s">
        <v>38</v>
      </c>
      <c r="G269" s="178">
        <v>1</v>
      </c>
      <c r="H269" s="258"/>
      <c r="I269" s="173">
        <f t="shared" si="20"/>
        <v>0</v>
      </c>
      <c r="J269" s="173">
        <f t="shared" si="21"/>
        <v>0</v>
      </c>
      <c r="K269" s="174" t="e">
        <f t="shared" si="19"/>
        <v>#DIV/0!</v>
      </c>
      <c r="L269" s="227">
        <v>16.97</v>
      </c>
      <c r="M269" s="38"/>
      <c r="N269" s="80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3"/>
      <c r="AF269" s="33"/>
    </row>
    <row r="270" spans="1:32" x14ac:dyDescent="0.2">
      <c r="A270" s="185"/>
      <c r="B270" s="170" t="s">
        <v>896</v>
      </c>
      <c r="C270" s="171" t="s">
        <v>445</v>
      </c>
      <c r="D270" s="170" t="s">
        <v>113</v>
      </c>
      <c r="E270" s="182" t="s">
        <v>446</v>
      </c>
      <c r="F270" s="172" t="s">
        <v>126</v>
      </c>
      <c r="G270" s="178">
        <v>8</v>
      </c>
      <c r="H270" s="258"/>
      <c r="I270" s="173">
        <f t="shared" si="20"/>
        <v>0</v>
      </c>
      <c r="J270" s="173">
        <f t="shared" si="21"/>
        <v>0</v>
      </c>
      <c r="K270" s="174" t="e">
        <f t="shared" si="19"/>
        <v>#DIV/0!</v>
      </c>
      <c r="L270" s="227">
        <v>23.16</v>
      </c>
      <c r="M270" s="38"/>
      <c r="N270" s="80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3"/>
      <c r="AF270" s="33"/>
    </row>
    <row r="271" spans="1:32" ht="28.5" x14ac:dyDescent="0.2">
      <c r="A271" s="185"/>
      <c r="B271" s="170" t="s">
        <v>897</v>
      </c>
      <c r="C271" s="171">
        <v>89373</v>
      </c>
      <c r="D271" s="170" t="s">
        <v>35</v>
      </c>
      <c r="E271" s="170" t="s">
        <v>422</v>
      </c>
      <c r="F271" s="172" t="s">
        <v>38</v>
      </c>
      <c r="G271" s="178">
        <v>17</v>
      </c>
      <c r="H271" s="258"/>
      <c r="I271" s="173">
        <f t="shared" si="20"/>
        <v>0</v>
      </c>
      <c r="J271" s="173">
        <f t="shared" si="21"/>
        <v>0</v>
      </c>
      <c r="K271" s="174" t="e">
        <f t="shared" si="19"/>
        <v>#DIV/0!</v>
      </c>
      <c r="L271" s="227">
        <v>8.1300000000000008</v>
      </c>
      <c r="M271" s="38"/>
      <c r="N271" s="80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3"/>
      <c r="AF271" s="33"/>
    </row>
    <row r="272" spans="1:32" ht="28.5" x14ac:dyDescent="0.2">
      <c r="A272" s="185"/>
      <c r="B272" s="170" t="s">
        <v>898</v>
      </c>
      <c r="C272" s="171">
        <v>104014</v>
      </c>
      <c r="D272" s="170" t="s">
        <v>35</v>
      </c>
      <c r="E272" s="170" t="s">
        <v>131</v>
      </c>
      <c r="F272" s="172" t="s">
        <v>38</v>
      </c>
      <c r="G272" s="178">
        <v>17</v>
      </c>
      <c r="H272" s="258"/>
      <c r="I272" s="173">
        <f t="shared" si="20"/>
        <v>0</v>
      </c>
      <c r="J272" s="173">
        <f t="shared" si="21"/>
        <v>0</v>
      </c>
      <c r="K272" s="174" t="e">
        <f t="shared" si="19"/>
        <v>#DIV/0!</v>
      </c>
      <c r="L272" s="227">
        <v>11.96</v>
      </c>
      <c r="M272" s="38"/>
      <c r="N272" s="80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3"/>
      <c r="AF272" s="33"/>
    </row>
    <row r="273" spans="1:32" ht="28.5" x14ac:dyDescent="0.2">
      <c r="A273" s="185"/>
      <c r="B273" s="170" t="s">
        <v>899</v>
      </c>
      <c r="C273" s="171">
        <v>89384</v>
      </c>
      <c r="D273" s="170" t="s">
        <v>35</v>
      </c>
      <c r="E273" s="170" t="s">
        <v>428</v>
      </c>
      <c r="F273" s="172" t="s">
        <v>38</v>
      </c>
      <c r="G273" s="178">
        <v>17</v>
      </c>
      <c r="H273" s="258"/>
      <c r="I273" s="173">
        <f t="shared" si="20"/>
        <v>0</v>
      </c>
      <c r="J273" s="173">
        <f t="shared" si="21"/>
        <v>0</v>
      </c>
      <c r="K273" s="174" t="e">
        <f t="shared" si="19"/>
        <v>#DIV/0!</v>
      </c>
      <c r="L273" s="227">
        <v>14.22</v>
      </c>
      <c r="M273" s="38"/>
      <c r="N273" s="80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3"/>
      <c r="AF273" s="33"/>
    </row>
    <row r="274" spans="1:32" ht="28.5" x14ac:dyDescent="0.2">
      <c r="A274" s="185"/>
      <c r="B274" s="170" t="s">
        <v>900</v>
      </c>
      <c r="C274" s="171">
        <v>89408</v>
      </c>
      <c r="D274" s="170" t="s">
        <v>35</v>
      </c>
      <c r="E274" s="170" t="s">
        <v>130</v>
      </c>
      <c r="F274" s="172" t="s">
        <v>38</v>
      </c>
      <c r="G274" s="178">
        <v>34</v>
      </c>
      <c r="H274" s="258"/>
      <c r="I274" s="173">
        <f t="shared" si="20"/>
        <v>0</v>
      </c>
      <c r="J274" s="173">
        <f t="shared" si="21"/>
        <v>0</v>
      </c>
      <c r="K274" s="174" t="e">
        <f t="shared" si="19"/>
        <v>#DIV/0!</v>
      </c>
      <c r="L274" s="227">
        <v>10.06</v>
      </c>
      <c r="M274" s="38"/>
      <c r="N274" s="80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3"/>
      <c r="AF274" s="33"/>
    </row>
    <row r="275" spans="1:32" ht="28.5" x14ac:dyDescent="0.2">
      <c r="A275" s="185"/>
      <c r="B275" s="170" t="s">
        <v>901</v>
      </c>
      <c r="C275" s="171">
        <v>89356</v>
      </c>
      <c r="D275" s="170" t="s">
        <v>35</v>
      </c>
      <c r="E275" s="170" t="s">
        <v>238</v>
      </c>
      <c r="F275" s="172" t="s">
        <v>44</v>
      </c>
      <c r="G275" s="178">
        <v>102</v>
      </c>
      <c r="H275" s="258"/>
      <c r="I275" s="173">
        <f t="shared" si="20"/>
        <v>0</v>
      </c>
      <c r="J275" s="173">
        <f t="shared" si="21"/>
        <v>0</v>
      </c>
      <c r="K275" s="174" t="e">
        <f t="shared" ref="K275:K307" si="22">J275/$J$208</f>
        <v>#DIV/0!</v>
      </c>
      <c r="L275" s="227">
        <v>27.4</v>
      </c>
      <c r="M275" s="38"/>
      <c r="N275" s="105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3"/>
      <c r="AF275" s="33"/>
    </row>
    <row r="276" spans="1:32" x14ac:dyDescent="0.2">
      <c r="A276" s="185"/>
      <c r="B276" s="170" t="s">
        <v>902</v>
      </c>
      <c r="C276" s="171">
        <v>86882</v>
      </c>
      <c r="D276" s="170" t="s">
        <v>35</v>
      </c>
      <c r="E276" s="170" t="s">
        <v>657</v>
      </c>
      <c r="F276" s="172" t="s">
        <v>38</v>
      </c>
      <c r="G276" s="178">
        <v>1</v>
      </c>
      <c r="H276" s="258"/>
      <c r="I276" s="173">
        <f t="shared" si="20"/>
        <v>0</v>
      </c>
      <c r="J276" s="173">
        <f t="shared" si="21"/>
        <v>0</v>
      </c>
      <c r="K276" s="174" t="e">
        <f t="shared" si="22"/>
        <v>#DIV/0!</v>
      </c>
      <c r="L276" s="227">
        <v>32.57</v>
      </c>
      <c r="M276" s="38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3"/>
      <c r="AF276" s="33"/>
    </row>
    <row r="277" spans="1:32" x14ac:dyDescent="0.2">
      <c r="A277" s="210"/>
      <c r="B277" s="170" t="s">
        <v>903</v>
      </c>
      <c r="C277" s="171" t="s">
        <v>658</v>
      </c>
      <c r="D277" s="170" t="s">
        <v>113</v>
      </c>
      <c r="E277" s="182" t="s">
        <v>659</v>
      </c>
      <c r="F277" s="172" t="s">
        <v>126</v>
      </c>
      <c r="G277" s="178">
        <v>1</v>
      </c>
      <c r="H277" s="258"/>
      <c r="I277" s="173">
        <f t="shared" si="20"/>
        <v>0</v>
      </c>
      <c r="J277" s="173">
        <f t="shared" si="21"/>
        <v>0</v>
      </c>
      <c r="K277" s="174" t="e">
        <f t="shared" si="22"/>
        <v>#DIV/0!</v>
      </c>
      <c r="L277" s="227">
        <v>19.010000000000002</v>
      </c>
      <c r="M277" s="38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33"/>
      <c r="AF277" s="33"/>
    </row>
    <row r="278" spans="1:32" x14ac:dyDescent="0.2">
      <c r="A278" s="210"/>
      <c r="B278" s="170" t="s">
        <v>904</v>
      </c>
      <c r="C278" s="171" t="s">
        <v>417</v>
      </c>
      <c r="D278" s="170" t="s">
        <v>113</v>
      </c>
      <c r="E278" s="182" t="s">
        <v>418</v>
      </c>
      <c r="F278" s="172" t="s">
        <v>126</v>
      </c>
      <c r="G278" s="178">
        <v>1</v>
      </c>
      <c r="H278" s="258"/>
      <c r="I278" s="173">
        <f t="shared" ref="I278:I341" si="23">IF(H278&lt;=L278,H278*$J$9+H278,"ERRO, VALOR SUP. AO DE REF.")</f>
        <v>0</v>
      </c>
      <c r="J278" s="173">
        <f t="shared" si="21"/>
        <v>0</v>
      </c>
      <c r="K278" s="174" t="e">
        <f t="shared" si="22"/>
        <v>#DIV/0!</v>
      </c>
      <c r="L278" s="227">
        <v>4555.84</v>
      </c>
      <c r="M278" s="38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33"/>
      <c r="AF278" s="33"/>
    </row>
    <row r="279" spans="1:32" ht="28.5" x14ac:dyDescent="0.2">
      <c r="A279" s="210"/>
      <c r="B279" s="170" t="s">
        <v>905</v>
      </c>
      <c r="C279" s="171">
        <v>94962</v>
      </c>
      <c r="D279" s="170" t="s">
        <v>35</v>
      </c>
      <c r="E279" s="170" t="s">
        <v>447</v>
      </c>
      <c r="F279" s="172" t="s">
        <v>47</v>
      </c>
      <c r="G279" s="178">
        <v>0.2</v>
      </c>
      <c r="H279" s="258"/>
      <c r="I279" s="173">
        <f t="shared" si="23"/>
        <v>0</v>
      </c>
      <c r="J279" s="173">
        <f t="shared" si="21"/>
        <v>0</v>
      </c>
      <c r="K279" s="174" t="e">
        <f t="shared" si="22"/>
        <v>#DIV/0!</v>
      </c>
      <c r="L279" s="227">
        <v>388.98</v>
      </c>
      <c r="M279" s="38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33"/>
      <c r="AF279" s="33"/>
    </row>
    <row r="280" spans="1:32" ht="28.5" x14ac:dyDescent="0.2">
      <c r="A280" s="210"/>
      <c r="B280" s="170" t="s">
        <v>906</v>
      </c>
      <c r="C280" s="171">
        <v>104348</v>
      </c>
      <c r="D280" s="170" t="s">
        <v>35</v>
      </c>
      <c r="E280" s="170" t="s">
        <v>141</v>
      </c>
      <c r="F280" s="172" t="s">
        <v>38</v>
      </c>
      <c r="G280" s="178">
        <v>19</v>
      </c>
      <c r="H280" s="258"/>
      <c r="I280" s="173">
        <f t="shared" si="23"/>
        <v>0</v>
      </c>
      <c r="J280" s="173">
        <f t="shared" si="21"/>
        <v>0</v>
      </c>
      <c r="K280" s="174" t="e">
        <f t="shared" si="22"/>
        <v>#DIV/0!</v>
      </c>
      <c r="L280" s="227">
        <v>11.98</v>
      </c>
      <c r="M280" s="38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33"/>
      <c r="AF280" s="33"/>
    </row>
    <row r="281" spans="1:32" ht="28.5" x14ac:dyDescent="0.2">
      <c r="A281" s="22"/>
      <c r="B281" s="170" t="s">
        <v>907</v>
      </c>
      <c r="C281" s="171">
        <v>89825</v>
      </c>
      <c r="D281" s="170" t="s">
        <v>35</v>
      </c>
      <c r="E281" s="170" t="s">
        <v>142</v>
      </c>
      <c r="F281" s="172" t="s">
        <v>38</v>
      </c>
      <c r="G281" s="178">
        <v>17</v>
      </c>
      <c r="H281" s="258"/>
      <c r="I281" s="173">
        <f t="shared" si="23"/>
        <v>0</v>
      </c>
      <c r="J281" s="173">
        <f t="shared" ref="J281:J344" si="24">I281*G281</f>
        <v>0</v>
      </c>
      <c r="K281" s="174" t="e">
        <f t="shared" si="22"/>
        <v>#DIV/0!</v>
      </c>
      <c r="L281" s="227">
        <v>18.14</v>
      </c>
      <c r="M281" s="38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33"/>
      <c r="AF281" s="33"/>
    </row>
    <row r="282" spans="1:32" ht="28.5" x14ac:dyDescent="0.2">
      <c r="A282" s="22"/>
      <c r="B282" s="170" t="s">
        <v>908</v>
      </c>
      <c r="C282" s="171">
        <v>89829</v>
      </c>
      <c r="D282" s="170" t="s">
        <v>35</v>
      </c>
      <c r="E282" s="170" t="s">
        <v>448</v>
      </c>
      <c r="F282" s="172" t="s">
        <v>38</v>
      </c>
      <c r="G282" s="178">
        <v>1</v>
      </c>
      <c r="H282" s="258"/>
      <c r="I282" s="173">
        <f t="shared" si="23"/>
        <v>0</v>
      </c>
      <c r="J282" s="173">
        <f t="shared" si="24"/>
        <v>0</v>
      </c>
      <c r="K282" s="174" t="e">
        <f t="shared" si="22"/>
        <v>#DIV/0!</v>
      </c>
      <c r="L282" s="227">
        <v>38.770000000000003</v>
      </c>
      <c r="M282" s="38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33"/>
      <c r="AF282" s="33"/>
    </row>
    <row r="283" spans="1:32" x14ac:dyDescent="0.2">
      <c r="A283" s="22"/>
      <c r="B283" s="166" t="s">
        <v>726</v>
      </c>
      <c r="C283" s="166"/>
      <c r="D283" s="166"/>
      <c r="E283" s="166" t="s">
        <v>449</v>
      </c>
      <c r="F283" s="166"/>
      <c r="G283" s="177"/>
      <c r="H283" s="259"/>
      <c r="I283" s="173"/>
      <c r="J283" s="173"/>
      <c r="K283" s="174"/>
      <c r="L283" s="227"/>
      <c r="M283" s="38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33"/>
      <c r="AF283" s="33"/>
    </row>
    <row r="284" spans="1:32" ht="28.5" x14ac:dyDescent="0.2">
      <c r="A284" s="22"/>
      <c r="B284" s="170" t="s">
        <v>727</v>
      </c>
      <c r="C284" s="171" t="s">
        <v>537</v>
      </c>
      <c r="D284" s="170" t="s">
        <v>113</v>
      </c>
      <c r="E284" s="182" t="s">
        <v>660</v>
      </c>
      <c r="F284" s="172" t="s">
        <v>126</v>
      </c>
      <c r="G284" s="178">
        <v>4</v>
      </c>
      <c r="H284" s="258"/>
      <c r="I284" s="173">
        <f t="shared" si="23"/>
        <v>0</v>
      </c>
      <c r="J284" s="173">
        <f t="shared" si="24"/>
        <v>0</v>
      </c>
      <c r="K284" s="174" t="e">
        <f t="shared" si="22"/>
        <v>#DIV/0!</v>
      </c>
      <c r="L284" s="227">
        <v>543.91999999999996</v>
      </c>
      <c r="M284" s="38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33"/>
      <c r="AF284" s="33"/>
    </row>
    <row r="285" spans="1:32" x14ac:dyDescent="0.2">
      <c r="A285" s="22"/>
      <c r="B285" s="170" t="s">
        <v>728</v>
      </c>
      <c r="C285" s="171" t="s">
        <v>661</v>
      </c>
      <c r="D285" s="170" t="s">
        <v>113</v>
      </c>
      <c r="E285" s="182" t="s">
        <v>662</v>
      </c>
      <c r="F285" s="172" t="s">
        <v>126</v>
      </c>
      <c r="G285" s="178">
        <v>2</v>
      </c>
      <c r="H285" s="258"/>
      <c r="I285" s="173">
        <f t="shared" si="23"/>
        <v>0</v>
      </c>
      <c r="J285" s="173">
        <f t="shared" si="24"/>
        <v>0</v>
      </c>
      <c r="K285" s="174" t="e">
        <f t="shared" si="22"/>
        <v>#DIV/0!</v>
      </c>
      <c r="L285" s="227">
        <v>457.16</v>
      </c>
      <c r="M285" s="38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33"/>
      <c r="AF285" s="33"/>
    </row>
    <row r="286" spans="1:32" ht="28.5" x14ac:dyDescent="0.2">
      <c r="A286" s="22"/>
      <c r="B286" s="170" t="s">
        <v>909</v>
      </c>
      <c r="C286" s="171">
        <v>104063</v>
      </c>
      <c r="D286" s="170" t="s">
        <v>35</v>
      </c>
      <c r="E286" s="170" t="s">
        <v>438</v>
      </c>
      <c r="F286" s="172" t="s">
        <v>38</v>
      </c>
      <c r="G286" s="178">
        <v>3</v>
      </c>
      <c r="H286" s="258"/>
      <c r="I286" s="173">
        <f t="shared" si="23"/>
        <v>0</v>
      </c>
      <c r="J286" s="173">
        <f t="shared" si="24"/>
        <v>0</v>
      </c>
      <c r="K286" s="174" t="e">
        <f t="shared" si="22"/>
        <v>#DIV/0!</v>
      </c>
      <c r="L286" s="227">
        <v>75.09</v>
      </c>
      <c r="M286" s="38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33"/>
      <c r="AF286" s="33"/>
    </row>
    <row r="287" spans="1:32" ht="28.5" x14ac:dyDescent="0.2">
      <c r="A287" s="22"/>
      <c r="B287" s="170" t="s">
        <v>910</v>
      </c>
      <c r="C287" s="171">
        <v>89811</v>
      </c>
      <c r="D287" s="170" t="s">
        <v>35</v>
      </c>
      <c r="E287" s="170" t="s">
        <v>419</v>
      </c>
      <c r="F287" s="172" t="s">
        <v>38</v>
      </c>
      <c r="G287" s="178">
        <v>15</v>
      </c>
      <c r="H287" s="258"/>
      <c r="I287" s="173">
        <f t="shared" si="23"/>
        <v>0</v>
      </c>
      <c r="J287" s="173">
        <f t="shared" si="24"/>
        <v>0</v>
      </c>
      <c r="K287" s="174" t="e">
        <f t="shared" si="22"/>
        <v>#DIV/0!</v>
      </c>
      <c r="L287" s="227">
        <v>47.62</v>
      </c>
      <c r="M287" s="38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33"/>
      <c r="AF287" s="33"/>
    </row>
    <row r="288" spans="1:32" ht="28.5" x14ac:dyDescent="0.2">
      <c r="A288" s="22"/>
      <c r="B288" s="170" t="s">
        <v>911</v>
      </c>
      <c r="C288" s="171">
        <v>89742</v>
      </c>
      <c r="D288" s="170" t="s">
        <v>35</v>
      </c>
      <c r="E288" s="170" t="s">
        <v>535</v>
      </c>
      <c r="F288" s="172" t="s">
        <v>38</v>
      </c>
      <c r="G288" s="178">
        <v>1</v>
      </c>
      <c r="H288" s="258"/>
      <c r="I288" s="173">
        <f t="shared" si="23"/>
        <v>0</v>
      </c>
      <c r="J288" s="173">
        <f t="shared" si="24"/>
        <v>0</v>
      </c>
      <c r="K288" s="174" t="e">
        <f t="shared" si="22"/>
        <v>#DIV/0!</v>
      </c>
      <c r="L288" s="227">
        <v>43.05</v>
      </c>
      <c r="M288" s="38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33"/>
      <c r="AF288" s="33"/>
    </row>
    <row r="289" spans="1:32" ht="28.5" x14ac:dyDescent="0.2">
      <c r="A289" s="44"/>
      <c r="B289" s="170" t="s">
        <v>912</v>
      </c>
      <c r="C289" s="171">
        <v>89797</v>
      </c>
      <c r="D289" s="170" t="s">
        <v>35</v>
      </c>
      <c r="E289" s="170" t="s">
        <v>442</v>
      </c>
      <c r="F289" s="172" t="s">
        <v>38</v>
      </c>
      <c r="G289" s="178">
        <v>1</v>
      </c>
      <c r="H289" s="258"/>
      <c r="I289" s="173">
        <f t="shared" si="23"/>
        <v>0</v>
      </c>
      <c r="J289" s="173">
        <f t="shared" si="24"/>
        <v>0</v>
      </c>
      <c r="K289" s="174" t="e">
        <f t="shared" si="22"/>
        <v>#DIV/0!</v>
      </c>
      <c r="L289" s="227">
        <v>55.44</v>
      </c>
      <c r="M289" s="38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</row>
    <row r="290" spans="1:32" ht="28.5" x14ac:dyDescent="0.2">
      <c r="A290" s="44"/>
      <c r="B290" s="170" t="s">
        <v>913</v>
      </c>
      <c r="C290" s="171">
        <v>89599</v>
      </c>
      <c r="D290" s="170" t="s">
        <v>35</v>
      </c>
      <c r="E290" s="170" t="s">
        <v>663</v>
      </c>
      <c r="F290" s="172" t="s">
        <v>38</v>
      </c>
      <c r="G290" s="178">
        <v>1</v>
      </c>
      <c r="H290" s="258"/>
      <c r="I290" s="173">
        <f t="shared" si="23"/>
        <v>0</v>
      </c>
      <c r="J290" s="173">
        <f t="shared" si="24"/>
        <v>0</v>
      </c>
      <c r="K290" s="174" t="e">
        <f t="shared" si="22"/>
        <v>#DIV/0!</v>
      </c>
      <c r="L290" s="227">
        <v>26.88</v>
      </c>
      <c r="M290" s="38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</row>
    <row r="291" spans="1:32" ht="28.5" x14ac:dyDescent="0.2">
      <c r="A291" s="44"/>
      <c r="B291" s="170" t="s">
        <v>914</v>
      </c>
      <c r="C291" s="171">
        <v>89557</v>
      </c>
      <c r="D291" s="170" t="s">
        <v>35</v>
      </c>
      <c r="E291" s="170" t="s">
        <v>536</v>
      </c>
      <c r="F291" s="172" t="s">
        <v>38</v>
      </c>
      <c r="G291" s="178">
        <v>1</v>
      </c>
      <c r="H291" s="258"/>
      <c r="I291" s="173">
        <f t="shared" si="23"/>
        <v>0</v>
      </c>
      <c r="J291" s="173">
        <f t="shared" si="24"/>
        <v>0</v>
      </c>
      <c r="K291" s="174" t="e">
        <f t="shared" si="22"/>
        <v>#DIV/0!</v>
      </c>
      <c r="L291" s="227">
        <v>33.42</v>
      </c>
      <c r="M291" s="38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</row>
    <row r="292" spans="1:32" ht="28.5" x14ac:dyDescent="0.2">
      <c r="A292" s="44"/>
      <c r="B292" s="170" t="s">
        <v>915</v>
      </c>
      <c r="C292" s="171">
        <v>90696</v>
      </c>
      <c r="D292" s="170" t="s">
        <v>35</v>
      </c>
      <c r="E292" s="170" t="s">
        <v>450</v>
      </c>
      <c r="F292" s="172" t="s">
        <v>44</v>
      </c>
      <c r="G292" s="178">
        <v>10.3</v>
      </c>
      <c r="H292" s="258"/>
      <c r="I292" s="173">
        <f t="shared" si="23"/>
        <v>0</v>
      </c>
      <c r="J292" s="173">
        <f t="shared" si="24"/>
        <v>0</v>
      </c>
      <c r="K292" s="174" t="e">
        <f t="shared" si="22"/>
        <v>#DIV/0!</v>
      </c>
      <c r="L292" s="227">
        <v>158.79</v>
      </c>
      <c r="M292" s="38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</row>
    <row r="293" spans="1:32" ht="28.5" x14ac:dyDescent="0.2">
      <c r="A293" s="44"/>
      <c r="B293" s="170" t="s">
        <v>916</v>
      </c>
      <c r="C293" s="171">
        <v>89408</v>
      </c>
      <c r="D293" s="170" t="s">
        <v>35</v>
      </c>
      <c r="E293" s="170" t="s">
        <v>130</v>
      </c>
      <c r="F293" s="172" t="s">
        <v>38</v>
      </c>
      <c r="G293" s="178">
        <v>18</v>
      </c>
      <c r="H293" s="258"/>
      <c r="I293" s="173">
        <f t="shared" si="23"/>
        <v>0</v>
      </c>
      <c r="J293" s="173">
        <f t="shared" si="24"/>
        <v>0</v>
      </c>
      <c r="K293" s="174" t="e">
        <f t="shared" si="22"/>
        <v>#DIV/0!</v>
      </c>
      <c r="L293" s="227">
        <v>10.06</v>
      </c>
      <c r="M293" s="38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</row>
    <row r="294" spans="1:32" ht="28.5" x14ac:dyDescent="0.2">
      <c r="A294" s="44"/>
      <c r="B294" s="170" t="s">
        <v>917</v>
      </c>
      <c r="C294" s="171">
        <v>89356</v>
      </c>
      <c r="D294" s="170" t="s">
        <v>35</v>
      </c>
      <c r="E294" s="170" t="s">
        <v>238</v>
      </c>
      <c r="F294" s="172" t="s">
        <v>44</v>
      </c>
      <c r="G294" s="178">
        <v>109.9</v>
      </c>
      <c r="H294" s="258"/>
      <c r="I294" s="173">
        <f t="shared" si="23"/>
        <v>0</v>
      </c>
      <c r="J294" s="173">
        <f t="shared" si="24"/>
        <v>0</v>
      </c>
      <c r="K294" s="174" t="e">
        <f t="shared" si="22"/>
        <v>#DIV/0!</v>
      </c>
      <c r="L294" s="227">
        <v>27.4</v>
      </c>
      <c r="M294" s="38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</row>
    <row r="295" spans="1:32" ht="28.5" x14ac:dyDescent="0.2">
      <c r="A295" s="44"/>
      <c r="B295" s="170" t="s">
        <v>918</v>
      </c>
      <c r="C295" s="171">
        <v>89869</v>
      </c>
      <c r="D295" s="170" t="s">
        <v>35</v>
      </c>
      <c r="E295" s="170" t="s">
        <v>144</v>
      </c>
      <c r="F295" s="172" t="s">
        <v>38</v>
      </c>
      <c r="G295" s="178">
        <v>10</v>
      </c>
      <c r="H295" s="258"/>
      <c r="I295" s="173">
        <f t="shared" si="23"/>
        <v>0</v>
      </c>
      <c r="J295" s="173">
        <f t="shared" si="24"/>
        <v>0</v>
      </c>
      <c r="K295" s="174" t="e">
        <f t="shared" si="22"/>
        <v>#DIV/0!</v>
      </c>
      <c r="L295" s="227">
        <v>11.77</v>
      </c>
      <c r="M295" s="38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</row>
    <row r="296" spans="1:32" x14ac:dyDescent="0.2">
      <c r="A296" s="44"/>
      <c r="B296" s="166" t="s">
        <v>729</v>
      </c>
      <c r="C296" s="166"/>
      <c r="D296" s="166"/>
      <c r="E296" s="166" t="s">
        <v>451</v>
      </c>
      <c r="F296" s="166"/>
      <c r="G296" s="177"/>
      <c r="H296" s="259"/>
      <c r="I296" s="173"/>
      <c r="J296" s="173"/>
      <c r="K296" s="174"/>
      <c r="L296" s="227"/>
      <c r="M296" s="38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</row>
    <row r="297" spans="1:32" x14ac:dyDescent="0.2">
      <c r="A297" s="44"/>
      <c r="B297" s="170" t="s">
        <v>730</v>
      </c>
      <c r="C297" s="171" t="s">
        <v>148</v>
      </c>
      <c r="D297" s="170" t="s">
        <v>113</v>
      </c>
      <c r="E297" s="182" t="s">
        <v>149</v>
      </c>
      <c r="F297" s="172" t="s">
        <v>126</v>
      </c>
      <c r="G297" s="178">
        <v>5</v>
      </c>
      <c r="H297" s="258"/>
      <c r="I297" s="173">
        <f t="shared" si="23"/>
        <v>0</v>
      </c>
      <c r="J297" s="173">
        <f t="shared" si="24"/>
        <v>0</v>
      </c>
      <c r="K297" s="174" t="e">
        <f t="shared" si="22"/>
        <v>#DIV/0!</v>
      </c>
      <c r="L297" s="227">
        <v>17.899999999999999</v>
      </c>
      <c r="M297" s="38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</row>
    <row r="298" spans="1:32" ht="28.5" x14ac:dyDescent="0.2">
      <c r="A298" s="44"/>
      <c r="B298" s="170" t="s">
        <v>731</v>
      </c>
      <c r="C298" s="171">
        <v>101910</v>
      </c>
      <c r="D298" s="170" t="s">
        <v>35</v>
      </c>
      <c r="E298" s="170" t="s">
        <v>147</v>
      </c>
      <c r="F298" s="172" t="s">
        <v>38</v>
      </c>
      <c r="G298" s="178">
        <v>8</v>
      </c>
      <c r="H298" s="258"/>
      <c r="I298" s="173">
        <f t="shared" si="23"/>
        <v>0</v>
      </c>
      <c r="J298" s="173">
        <f t="shared" si="24"/>
        <v>0</v>
      </c>
      <c r="K298" s="174" t="e">
        <f t="shared" si="22"/>
        <v>#DIV/0!</v>
      </c>
      <c r="L298" s="227">
        <v>353.15</v>
      </c>
      <c r="M298" s="38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</row>
    <row r="299" spans="1:32" x14ac:dyDescent="0.2">
      <c r="A299" s="44"/>
      <c r="B299" s="170" t="s">
        <v>732</v>
      </c>
      <c r="C299" s="171" t="s">
        <v>452</v>
      </c>
      <c r="D299" s="170" t="s">
        <v>113</v>
      </c>
      <c r="E299" s="182" t="s">
        <v>453</v>
      </c>
      <c r="F299" s="172" t="s">
        <v>126</v>
      </c>
      <c r="G299" s="178">
        <v>8</v>
      </c>
      <c r="H299" s="258"/>
      <c r="I299" s="173">
        <f t="shared" si="23"/>
        <v>0</v>
      </c>
      <c r="J299" s="173">
        <f t="shared" si="24"/>
        <v>0</v>
      </c>
      <c r="K299" s="174" t="e">
        <f t="shared" si="22"/>
        <v>#DIV/0!</v>
      </c>
      <c r="L299" s="227">
        <v>16.54</v>
      </c>
      <c r="M299" s="38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</row>
    <row r="300" spans="1:32" ht="28.5" x14ac:dyDescent="0.2">
      <c r="A300" s="44"/>
      <c r="B300" s="170" t="s">
        <v>733</v>
      </c>
      <c r="C300" s="171" t="s">
        <v>919</v>
      </c>
      <c r="D300" s="170" t="s">
        <v>381</v>
      </c>
      <c r="E300" s="182" t="s">
        <v>920</v>
      </c>
      <c r="F300" s="172" t="s">
        <v>126</v>
      </c>
      <c r="G300" s="178">
        <v>1</v>
      </c>
      <c r="H300" s="258"/>
      <c r="I300" s="173">
        <f t="shared" si="23"/>
        <v>0</v>
      </c>
      <c r="J300" s="173">
        <f t="shared" si="24"/>
        <v>0</v>
      </c>
      <c r="K300" s="174" t="e">
        <f t="shared" si="22"/>
        <v>#DIV/0!</v>
      </c>
      <c r="L300" s="227">
        <v>48.75</v>
      </c>
      <c r="M300" s="38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</row>
    <row r="301" spans="1:32" ht="28.5" x14ac:dyDescent="0.2">
      <c r="A301" s="44"/>
      <c r="B301" s="170" t="s">
        <v>734</v>
      </c>
      <c r="C301" s="171" t="s">
        <v>454</v>
      </c>
      <c r="D301" s="170" t="s">
        <v>113</v>
      </c>
      <c r="E301" s="182" t="s">
        <v>455</v>
      </c>
      <c r="F301" s="172" t="s">
        <v>146</v>
      </c>
      <c r="G301" s="178">
        <v>3</v>
      </c>
      <c r="H301" s="258"/>
      <c r="I301" s="173">
        <f t="shared" si="23"/>
        <v>0</v>
      </c>
      <c r="J301" s="173">
        <f t="shared" si="24"/>
        <v>0</v>
      </c>
      <c r="K301" s="174" t="e">
        <f t="shared" si="22"/>
        <v>#DIV/0!</v>
      </c>
      <c r="L301" s="227">
        <v>18.64</v>
      </c>
      <c r="M301" s="38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</row>
    <row r="302" spans="1:32" ht="28.5" x14ac:dyDescent="0.2">
      <c r="A302" s="44"/>
      <c r="B302" s="170" t="s">
        <v>735</v>
      </c>
      <c r="C302" s="171" t="s">
        <v>919</v>
      </c>
      <c r="D302" s="170" t="s">
        <v>381</v>
      </c>
      <c r="E302" s="182" t="s">
        <v>920</v>
      </c>
      <c r="F302" s="172" t="s">
        <v>126</v>
      </c>
      <c r="G302" s="178">
        <v>2</v>
      </c>
      <c r="H302" s="258"/>
      <c r="I302" s="173">
        <f t="shared" si="23"/>
        <v>0</v>
      </c>
      <c r="J302" s="173">
        <f t="shared" si="24"/>
        <v>0</v>
      </c>
      <c r="K302" s="174" t="e">
        <f t="shared" si="22"/>
        <v>#DIV/0!</v>
      </c>
      <c r="L302" s="227">
        <v>48.75</v>
      </c>
      <c r="M302" s="38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</row>
    <row r="303" spans="1:32" ht="28.5" x14ac:dyDescent="0.2">
      <c r="A303" s="44"/>
      <c r="B303" s="170" t="s">
        <v>736</v>
      </c>
      <c r="C303" s="171" t="s">
        <v>538</v>
      </c>
      <c r="D303" s="170" t="s">
        <v>113</v>
      </c>
      <c r="E303" s="182" t="s">
        <v>539</v>
      </c>
      <c r="F303" s="172" t="s">
        <v>126</v>
      </c>
      <c r="G303" s="178">
        <v>37</v>
      </c>
      <c r="H303" s="258"/>
      <c r="I303" s="173">
        <f t="shared" si="23"/>
        <v>0</v>
      </c>
      <c r="J303" s="173">
        <f t="shared" si="24"/>
        <v>0</v>
      </c>
      <c r="K303" s="174" t="e">
        <f t="shared" si="22"/>
        <v>#DIV/0!</v>
      </c>
      <c r="L303" s="227">
        <v>23.68</v>
      </c>
      <c r="M303" s="38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</row>
    <row r="304" spans="1:32" ht="28.5" x14ac:dyDescent="0.2">
      <c r="A304" s="44"/>
      <c r="B304" s="170" t="s">
        <v>737</v>
      </c>
      <c r="C304" s="171" t="s">
        <v>980</v>
      </c>
      <c r="D304" s="170" t="s">
        <v>381</v>
      </c>
      <c r="E304" s="182" t="s">
        <v>981</v>
      </c>
      <c r="F304" s="172" t="s">
        <v>126</v>
      </c>
      <c r="G304" s="178">
        <v>1</v>
      </c>
      <c r="H304" s="258"/>
      <c r="I304" s="173">
        <f t="shared" si="23"/>
        <v>0</v>
      </c>
      <c r="J304" s="173">
        <f t="shared" si="24"/>
        <v>0</v>
      </c>
      <c r="K304" s="174" t="e">
        <f t="shared" si="22"/>
        <v>#DIV/0!</v>
      </c>
      <c r="L304" s="227">
        <v>86.41</v>
      </c>
      <c r="M304" s="38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</row>
    <row r="305" spans="1:32" x14ac:dyDescent="0.2">
      <c r="A305" s="44"/>
      <c r="B305" s="170" t="s">
        <v>738</v>
      </c>
      <c r="C305" s="171" t="s">
        <v>540</v>
      </c>
      <c r="D305" s="170" t="s">
        <v>113</v>
      </c>
      <c r="E305" s="182" t="s">
        <v>541</v>
      </c>
      <c r="F305" s="172" t="s">
        <v>126</v>
      </c>
      <c r="G305" s="178">
        <v>4</v>
      </c>
      <c r="H305" s="258"/>
      <c r="I305" s="173">
        <f t="shared" si="23"/>
        <v>0</v>
      </c>
      <c r="J305" s="173">
        <f t="shared" si="24"/>
        <v>0</v>
      </c>
      <c r="K305" s="174" t="e">
        <f t="shared" si="22"/>
        <v>#DIV/0!</v>
      </c>
      <c r="L305" s="227">
        <v>353.44</v>
      </c>
      <c r="M305" s="38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</row>
    <row r="306" spans="1:32" ht="42.75" x14ac:dyDescent="0.2">
      <c r="A306" s="44"/>
      <c r="B306" s="170" t="s">
        <v>739</v>
      </c>
      <c r="C306" s="171" t="s">
        <v>978</v>
      </c>
      <c r="D306" s="170" t="s">
        <v>381</v>
      </c>
      <c r="E306" s="182" t="s">
        <v>979</v>
      </c>
      <c r="F306" s="172" t="s">
        <v>407</v>
      </c>
      <c r="G306" s="178">
        <v>2</v>
      </c>
      <c r="H306" s="258"/>
      <c r="I306" s="173">
        <f t="shared" si="23"/>
        <v>0</v>
      </c>
      <c r="J306" s="173">
        <f t="shared" si="24"/>
        <v>0</v>
      </c>
      <c r="K306" s="174" t="e">
        <f t="shared" si="22"/>
        <v>#DIV/0!</v>
      </c>
      <c r="L306" s="227">
        <v>10.34</v>
      </c>
      <c r="M306" s="38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</row>
    <row r="307" spans="1:32" ht="42.75" x14ac:dyDescent="0.2">
      <c r="A307" s="44"/>
      <c r="B307" s="170" t="s">
        <v>740</v>
      </c>
      <c r="C307" s="171" t="s">
        <v>542</v>
      </c>
      <c r="D307" s="170" t="s">
        <v>381</v>
      </c>
      <c r="E307" s="182" t="s">
        <v>664</v>
      </c>
      <c r="F307" s="172" t="s">
        <v>38</v>
      </c>
      <c r="G307" s="178">
        <v>1</v>
      </c>
      <c r="H307" s="258"/>
      <c r="I307" s="173">
        <f t="shared" si="23"/>
        <v>0</v>
      </c>
      <c r="J307" s="173">
        <f t="shared" si="24"/>
        <v>0</v>
      </c>
      <c r="K307" s="174" t="e">
        <f t="shared" si="22"/>
        <v>#DIV/0!</v>
      </c>
      <c r="L307" s="227">
        <v>11.16</v>
      </c>
      <c r="M307" s="38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</row>
    <row r="308" spans="1:32" x14ac:dyDescent="0.2">
      <c r="A308" s="44"/>
      <c r="B308" s="166">
        <v>16</v>
      </c>
      <c r="C308" s="166"/>
      <c r="D308" s="166"/>
      <c r="E308" s="166" t="s">
        <v>456</v>
      </c>
      <c r="F308" s="166"/>
      <c r="G308" s="177"/>
      <c r="H308" s="259"/>
      <c r="I308" s="173"/>
      <c r="J308" s="188">
        <f>SUM(J310:J371)</f>
        <v>0</v>
      </c>
      <c r="K308" s="169" t="e">
        <f>SUM(K210:K307)</f>
        <v>#DIV/0!</v>
      </c>
      <c r="L308" s="227"/>
      <c r="M308" s="38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</row>
    <row r="309" spans="1:32" x14ac:dyDescent="0.2">
      <c r="A309" s="44"/>
      <c r="B309" s="166" t="s">
        <v>198</v>
      </c>
      <c r="C309" s="166"/>
      <c r="D309" s="166"/>
      <c r="E309" s="166" t="s">
        <v>457</v>
      </c>
      <c r="F309" s="166"/>
      <c r="G309" s="177"/>
      <c r="H309" s="259"/>
      <c r="I309" s="173"/>
      <c r="J309" s="173"/>
      <c r="K309" s="169"/>
      <c r="L309" s="227"/>
      <c r="M309" s="38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</row>
    <row r="310" spans="1:32" x14ac:dyDescent="0.2">
      <c r="A310" s="44"/>
      <c r="B310" s="170" t="s">
        <v>533</v>
      </c>
      <c r="C310" s="171" t="s">
        <v>665</v>
      </c>
      <c r="D310" s="170" t="s">
        <v>113</v>
      </c>
      <c r="E310" s="182" t="s">
        <v>666</v>
      </c>
      <c r="F310" s="172" t="s">
        <v>126</v>
      </c>
      <c r="G310" s="178">
        <v>1</v>
      </c>
      <c r="H310" s="258"/>
      <c r="I310" s="173">
        <f t="shared" si="23"/>
        <v>0</v>
      </c>
      <c r="J310" s="173">
        <f t="shared" si="24"/>
        <v>0</v>
      </c>
      <c r="K310" s="201" t="e">
        <f>J310/$J$308</f>
        <v>#DIV/0!</v>
      </c>
      <c r="L310" s="227">
        <v>1.99</v>
      </c>
      <c r="M310" s="38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</row>
    <row r="311" spans="1:32" ht="28.5" x14ac:dyDescent="0.2">
      <c r="A311" s="44"/>
      <c r="B311" s="170" t="s">
        <v>982</v>
      </c>
      <c r="C311" s="171">
        <v>91940</v>
      </c>
      <c r="D311" s="170" t="s">
        <v>35</v>
      </c>
      <c r="E311" s="170" t="s">
        <v>230</v>
      </c>
      <c r="F311" s="172" t="s">
        <v>38</v>
      </c>
      <c r="G311" s="178">
        <v>292</v>
      </c>
      <c r="H311" s="258"/>
      <c r="I311" s="173">
        <f t="shared" si="23"/>
        <v>0</v>
      </c>
      <c r="J311" s="173">
        <f t="shared" si="24"/>
        <v>0</v>
      </c>
      <c r="K311" s="174" t="e">
        <f t="shared" ref="K311:K371" si="25">J311/$J$308</f>
        <v>#DIV/0!</v>
      </c>
      <c r="L311" s="227">
        <v>21.69</v>
      </c>
      <c r="M311" s="38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</row>
    <row r="312" spans="1:32" x14ac:dyDescent="0.2">
      <c r="A312" s="44"/>
      <c r="B312" s="170" t="s">
        <v>983</v>
      </c>
      <c r="C312" s="171">
        <v>91937</v>
      </c>
      <c r="D312" s="170" t="s">
        <v>35</v>
      </c>
      <c r="E312" s="170" t="s">
        <v>152</v>
      </c>
      <c r="F312" s="172" t="s">
        <v>38</v>
      </c>
      <c r="G312" s="178">
        <v>86</v>
      </c>
      <c r="H312" s="258"/>
      <c r="I312" s="173">
        <f t="shared" si="23"/>
        <v>0</v>
      </c>
      <c r="J312" s="173">
        <f t="shared" si="24"/>
        <v>0</v>
      </c>
      <c r="K312" s="174" t="e">
        <f t="shared" si="25"/>
        <v>#DIV/0!</v>
      </c>
      <c r="L312" s="227">
        <v>19.34</v>
      </c>
      <c r="M312" s="38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</row>
    <row r="313" spans="1:32" ht="28.5" x14ac:dyDescent="0.2">
      <c r="A313" s="44"/>
      <c r="B313" s="170" t="s">
        <v>984</v>
      </c>
      <c r="C313" s="171">
        <v>92868</v>
      </c>
      <c r="D313" s="170" t="s">
        <v>35</v>
      </c>
      <c r="E313" s="170" t="s">
        <v>458</v>
      </c>
      <c r="F313" s="172" t="s">
        <v>38</v>
      </c>
      <c r="G313" s="178">
        <v>5</v>
      </c>
      <c r="H313" s="258"/>
      <c r="I313" s="173">
        <f t="shared" si="23"/>
        <v>0</v>
      </c>
      <c r="J313" s="173">
        <f t="shared" si="24"/>
        <v>0</v>
      </c>
      <c r="K313" s="174" t="e">
        <f t="shared" si="25"/>
        <v>#DIV/0!</v>
      </c>
      <c r="L313" s="227">
        <v>20.010000000000002</v>
      </c>
      <c r="M313" s="38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</row>
    <row r="314" spans="1:32" ht="28.5" x14ac:dyDescent="0.2">
      <c r="A314" s="44"/>
      <c r="B314" s="170" t="s">
        <v>985</v>
      </c>
      <c r="C314" s="171">
        <v>91920</v>
      </c>
      <c r="D314" s="170" t="s">
        <v>35</v>
      </c>
      <c r="E314" s="170" t="s">
        <v>667</v>
      </c>
      <c r="F314" s="172" t="s">
        <v>38</v>
      </c>
      <c r="G314" s="178">
        <v>1</v>
      </c>
      <c r="H314" s="258"/>
      <c r="I314" s="173">
        <f t="shared" si="23"/>
        <v>0</v>
      </c>
      <c r="J314" s="173">
        <f t="shared" si="24"/>
        <v>0</v>
      </c>
      <c r="K314" s="200" t="e">
        <f t="shared" si="25"/>
        <v>#DIV/0!</v>
      </c>
      <c r="L314" s="227">
        <v>28.76</v>
      </c>
      <c r="M314" s="38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</row>
    <row r="315" spans="1:32" ht="28.5" x14ac:dyDescent="0.2">
      <c r="A315" s="44"/>
      <c r="B315" s="170" t="s">
        <v>921</v>
      </c>
      <c r="C315" s="171">
        <v>91935</v>
      </c>
      <c r="D315" s="170" t="s">
        <v>35</v>
      </c>
      <c r="E315" s="170" t="s">
        <v>548</v>
      </c>
      <c r="F315" s="172" t="s">
        <v>44</v>
      </c>
      <c r="G315" s="178">
        <v>258</v>
      </c>
      <c r="H315" s="258"/>
      <c r="I315" s="173">
        <f t="shared" si="23"/>
        <v>0</v>
      </c>
      <c r="J315" s="173">
        <f t="shared" si="24"/>
        <v>0</v>
      </c>
      <c r="K315" s="174" t="e">
        <f t="shared" si="25"/>
        <v>#DIV/0!</v>
      </c>
      <c r="L315" s="227">
        <v>27.53</v>
      </c>
      <c r="M315" s="38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</row>
    <row r="316" spans="1:32" ht="28.5" x14ac:dyDescent="0.2">
      <c r="A316" s="44"/>
      <c r="B316" s="170" t="s">
        <v>922</v>
      </c>
      <c r="C316" s="171">
        <v>92984</v>
      </c>
      <c r="D316" s="170" t="s">
        <v>35</v>
      </c>
      <c r="E316" s="170" t="s">
        <v>549</v>
      </c>
      <c r="F316" s="172" t="s">
        <v>44</v>
      </c>
      <c r="G316" s="178">
        <v>152.69999999999999</v>
      </c>
      <c r="H316" s="258"/>
      <c r="I316" s="173">
        <f t="shared" si="23"/>
        <v>0</v>
      </c>
      <c r="J316" s="173">
        <f t="shared" si="24"/>
        <v>0</v>
      </c>
      <c r="K316" s="174" t="e">
        <f t="shared" si="25"/>
        <v>#DIV/0!</v>
      </c>
      <c r="L316" s="227">
        <v>29.69</v>
      </c>
      <c r="M316" s="38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</row>
    <row r="317" spans="1:32" ht="28.5" x14ac:dyDescent="0.2">
      <c r="A317" s="44"/>
      <c r="B317" s="170" t="s">
        <v>923</v>
      </c>
      <c r="C317" s="171">
        <v>92986</v>
      </c>
      <c r="D317" s="170" t="s">
        <v>35</v>
      </c>
      <c r="E317" s="170" t="s">
        <v>550</v>
      </c>
      <c r="F317" s="172" t="s">
        <v>44</v>
      </c>
      <c r="G317" s="178">
        <v>206.4</v>
      </c>
      <c r="H317" s="258"/>
      <c r="I317" s="173">
        <f t="shared" si="23"/>
        <v>0</v>
      </c>
      <c r="J317" s="173">
        <f t="shared" si="24"/>
        <v>0</v>
      </c>
      <c r="K317" s="174" t="e">
        <f t="shared" si="25"/>
        <v>#DIV/0!</v>
      </c>
      <c r="L317" s="227">
        <v>40.93</v>
      </c>
      <c r="M317" s="38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</row>
    <row r="318" spans="1:32" ht="28.5" x14ac:dyDescent="0.2">
      <c r="A318" s="44"/>
      <c r="B318" s="170" t="s">
        <v>924</v>
      </c>
      <c r="C318" s="171">
        <v>92988</v>
      </c>
      <c r="D318" s="170" t="s">
        <v>35</v>
      </c>
      <c r="E318" s="170" t="s">
        <v>551</v>
      </c>
      <c r="F318" s="172" t="s">
        <v>44</v>
      </c>
      <c r="G318" s="178">
        <v>10.4</v>
      </c>
      <c r="H318" s="258"/>
      <c r="I318" s="173">
        <f t="shared" si="23"/>
        <v>0</v>
      </c>
      <c r="J318" s="173">
        <f t="shared" si="24"/>
        <v>0</v>
      </c>
      <c r="K318" s="174" t="e">
        <f t="shared" si="25"/>
        <v>#DIV/0!</v>
      </c>
      <c r="L318" s="227">
        <v>59.25</v>
      </c>
      <c r="M318" s="38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</row>
    <row r="319" spans="1:32" ht="28.5" x14ac:dyDescent="0.2">
      <c r="A319" s="44"/>
      <c r="B319" s="170" t="s">
        <v>925</v>
      </c>
      <c r="C319" s="171">
        <v>91931</v>
      </c>
      <c r="D319" s="170" t="s">
        <v>35</v>
      </c>
      <c r="E319" s="170" t="s">
        <v>668</v>
      </c>
      <c r="F319" s="172" t="s">
        <v>44</v>
      </c>
      <c r="G319" s="178">
        <v>83.6</v>
      </c>
      <c r="H319" s="258"/>
      <c r="I319" s="173">
        <f t="shared" si="23"/>
        <v>0</v>
      </c>
      <c r="J319" s="173">
        <f t="shared" si="24"/>
        <v>0</v>
      </c>
      <c r="K319" s="174" t="e">
        <f t="shared" si="25"/>
        <v>#DIV/0!</v>
      </c>
      <c r="L319" s="227">
        <v>11.05</v>
      </c>
      <c r="M319" s="38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</row>
    <row r="320" spans="1:32" ht="28.5" x14ac:dyDescent="0.2">
      <c r="A320" s="44"/>
      <c r="B320" s="170" t="s">
        <v>926</v>
      </c>
      <c r="C320" s="171">
        <v>91924</v>
      </c>
      <c r="D320" s="170" t="s">
        <v>35</v>
      </c>
      <c r="E320" s="170" t="s">
        <v>153</v>
      </c>
      <c r="F320" s="172" t="s">
        <v>44</v>
      </c>
      <c r="G320" s="178">
        <v>1935.3</v>
      </c>
      <c r="H320" s="258"/>
      <c r="I320" s="173">
        <f t="shared" si="23"/>
        <v>0</v>
      </c>
      <c r="J320" s="173">
        <f t="shared" si="24"/>
        <v>0</v>
      </c>
      <c r="K320" s="174" t="e">
        <f t="shared" si="25"/>
        <v>#DIV/0!</v>
      </c>
      <c r="L320" s="227">
        <v>3.36</v>
      </c>
      <c r="M320" s="38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</row>
    <row r="321" spans="1:32" ht="28.5" x14ac:dyDescent="0.2">
      <c r="A321" s="44"/>
      <c r="B321" s="170" t="s">
        <v>927</v>
      </c>
      <c r="C321" s="171">
        <v>91926</v>
      </c>
      <c r="D321" s="170" t="s">
        <v>35</v>
      </c>
      <c r="E321" s="170" t="s">
        <v>154</v>
      </c>
      <c r="F321" s="172" t="s">
        <v>44</v>
      </c>
      <c r="G321" s="178">
        <v>3658.8</v>
      </c>
      <c r="H321" s="258"/>
      <c r="I321" s="173">
        <f t="shared" si="23"/>
        <v>0</v>
      </c>
      <c r="J321" s="173">
        <f t="shared" si="24"/>
        <v>0</v>
      </c>
      <c r="K321" s="174" t="e">
        <f t="shared" si="25"/>
        <v>#DIV/0!</v>
      </c>
      <c r="L321" s="227">
        <v>4.82</v>
      </c>
      <c r="M321" s="38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</row>
    <row r="322" spans="1:32" ht="28.5" x14ac:dyDescent="0.2">
      <c r="A322" s="44"/>
      <c r="B322" s="170" t="s">
        <v>928</v>
      </c>
      <c r="C322" s="171">
        <v>91928</v>
      </c>
      <c r="D322" s="170" t="s">
        <v>35</v>
      </c>
      <c r="E322" s="170" t="s">
        <v>155</v>
      </c>
      <c r="F322" s="172" t="s">
        <v>44</v>
      </c>
      <c r="G322" s="178">
        <v>677</v>
      </c>
      <c r="H322" s="258"/>
      <c r="I322" s="173">
        <f t="shared" si="23"/>
        <v>0</v>
      </c>
      <c r="J322" s="173">
        <f t="shared" si="24"/>
        <v>0</v>
      </c>
      <c r="K322" s="174" t="e">
        <f t="shared" si="25"/>
        <v>#DIV/0!</v>
      </c>
      <c r="L322" s="227">
        <v>7.38</v>
      </c>
      <c r="M322" s="38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</row>
    <row r="323" spans="1:32" ht="28.5" x14ac:dyDescent="0.2">
      <c r="A323" s="44"/>
      <c r="B323" s="170" t="s">
        <v>929</v>
      </c>
      <c r="C323" s="171">
        <v>91930</v>
      </c>
      <c r="D323" s="170" t="s">
        <v>35</v>
      </c>
      <c r="E323" s="170" t="s">
        <v>156</v>
      </c>
      <c r="F323" s="172" t="s">
        <v>44</v>
      </c>
      <c r="G323" s="178">
        <v>69.900000000000006</v>
      </c>
      <c r="H323" s="258"/>
      <c r="I323" s="173">
        <f t="shared" si="23"/>
        <v>0</v>
      </c>
      <c r="J323" s="173">
        <f t="shared" si="24"/>
        <v>0</v>
      </c>
      <c r="K323" s="174" t="e">
        <f t="shared" si="25"/>
        <v>#DIV/0!</v>
      </c>
      <c r="L323" s="227">
        <v>10.25</v>
      </c>
      <c r="M323" s="38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</row>
    <row r="324" spans="1:32" ht="28.5" x14ac:dyDescent="0.2">
      <c r="A324" s="44"/>
      <c r="B324" s="170" t="s">
        <v>930</v>
      </c>
      <c r="C324" s="171">
        <v>97886</v>
      </c>
      <c r="D324" s="170" t="s">
        <v>35</v>
      </c>
      <c r="E324" s="170" t="s">
        <v>229</v>
      </c>
      <c r="F324" s="172" t="s">
        <v>38</v>
      </c>
      <c r="G324" s="178">
        <v>2</v>
      </c>
      <c r="H324" s="258"/>
      <c r="I324" s="173">
        <f t="shared" si="23"/>
        <v>0</v>
      </c>
      <c r="J324" s="173">
        <f t="shared" si="24"/>
        <v>0</v>
      </c>
      <c r="K324" s="174" t="e">
        <f t="shared" si="25"/>
        <v>#DIV/0!</v>
      </c>
      <c r="L324" s="227">
        <v>183.97</v>
      </c>
      <c r="M324" s="38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</row>
    <row r="325" spans="1:32" ht="28.5" x14ac:dyDescent="0.2">
      <c r="A325" s="44"/>
      <c r="B325" s="170" t="s">
        <v>931</v>
      </c>
      <c r="C325" s="171">
        <v>91955</v>
      </c>
      <c r="D325" s="170" t="s">
        <v>35</v>
      </c>
      <c r="E325" s="170" t="s">
        <v>157</v>
      </c>
      <c r="F325" s="172" t="s">
        <v>38</v>
      </c>
      <c r="G325" s="178">
        <v>8</v>
      </c>
      <c r="H325" s="258"/>
      <c r="I325" s="173">
        <f t="shared" si="23"/>
        <v>0</v>
      </c>
      <c r="J325" s="173">
        <f t="shared" si="24"/>
        <v>0</v>
      </c>
      <c r="K325" s="174" t="e">
        <f t="shared" si="25"/>
        <v>#DIV/0!</v>
      </c>
      <c r="L325" s="227">
        <v>39.409999999999997</v>
      </c>
      <c r="M325" s="38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</row>
    <row r="326" spans="1:32" ht="28.5" x14ac:dyDescent="0.2">
      <c r="A326" s="44"/>
      <c r="B326" s="170" t="s">
        <v>932</v>
      </c>
      <c r="C326" s="171">
        <v>91961</v>
      </c>
      <c r="D326" s="170" t="s">
        <v>35</v>
      </c>
      <c r="E326" s="170" t="s">
        <v>786</v>
      </c>
      <c r="F326" s="172" t="s">
        <v>38</v>
      </c>
      <c r="G326" s="178">
        <v>1</v>
      </c>
      <c r="H326" s="258"/>
      <c r="I326" s="173">
        <f t="shared" si="23"/>
        <v>0</v>
      </c>
      <c r="J326" s="173">
        <f t="shared" si="24"/>
        <v>0</v>
      </c>
      <c r="K326" s="174" t="e">
        <f t="shared" si="25"/>
        <v>#DIV/0!</v>
      </c>
      <c r="L326" s="227">
        <v>63.16</v>
      </c>
      <c r="M326" s="38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</row>
    <row r="327" spans="1:32" ht="28.5" x14ac:dyDescent="0.2">
      <c r="A327" s="44"/>
      <c r="B327" s="170" t="s">
        <v>933</v>
      </c>
      <c r="C327" s="171">
        <v>91957</v>
      </c>
      <c r="D327" s="170" t="s">
        <v>35</v>
      </c>
      <c r="E327" s="170" t="s">
        <v>459</v>
      </c>
      <c r="F327" s="172" t="s">
        <v>38</v>
      </c>
      <c r="G327" s="178">
        <v>2</v>
      </c>
      <c r="H327" s="258"/>
      <c r="I327" s="173">
        <f t="shared" si="23"/>
        <v>0</v>
      </c>
      <c r="J327" s="173">
        <f t="shared" si="24"/>
        <v>0</v>
      </c>
      <c r="K327" s="174" t="e">
        <f t="shared" si="25"/>
        <v>#DIV/0!</v>
      </c>
      <c r="L327" s="227">
        <v>56</v>
      </c>
      <c r="M327" s="38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</row>
    <row r="328" spans="1:32" ht="28.5" x14ac:dyDescent="0.2">
      <c r="A328" s="44"/>
      <c r="B328" s="170" t="s">
        <v>934</v>
      </c>
      <c r="C328" s="171">
        <v>91953</v>
      </c>
      <c r="D328" s="170" t="s">
        <v>35</v>
      </c>
      <c r="E328" s="170" t="s">
        <v>460</v>
      </c>
      <c r="F328" s="172" t="s">
        <v>38</v>
      </c>
      <c r="G328" s="178">
        <v>23</v>
      </c>
      <c r="H328" s="258"/>
      <c r="I328" s="173">
        <f t="shared" si="23"/>
        <v>0</v>
      </c>
      <c r="J328" s="173">
        <f t="shared" si="24"/>
        <v>0</v>
      </c>
      <c r="K328" s="174" t="e">
        <f t="shared" si="25"/>
        <v>#DIV/0!</v>
      </c>
      <c r="L328" s="227">
        <v>32.31</v>
      </c>
      <c r="M328" s="38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</row>
    <row r="329" spans="1:32" ht="28.5" x14ac:dyDescent="0.2">
      <c r="A329" s="44"/>
      <c r="B329" s="170" t="s">
        <v>935</v>
      </c>
      <c r="C329" s="171">
        <v>91996</v>
      </c>
      <c r="D329" s="170" t="s">
        <v>35</v>
      </c>
      <c r="E329" s="170" t="s">
        <v>461</v>
      </c>
      <c r="F329" s="172" t="s">
        <v>38</v>
      </c>
      <c r="G329" s="178">
        <v>34</v>
      </c>
      <c r="H329" s="258"/>
      <c r="I329" s="173">
        <f t="shared" si="23"/>
        <v>0</v>
      </c>
      <c r="J329" s="173">
        <f t="shared" si="24"/>
        <v>0</v>
      </c>
      <c r="K329" s="174" t="e">
        <f t="shared" si="25"/>
        <v>#DIV/0!</v>
      </c>
      <c r="L329" s="227">
        <v>38.4</v>
      </c>
      <c r="M329" s="38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</row>
    <row r="330" spans="1:32" ht="28.5" x14ac:dyDescent="0.2">
      <c r="A330" s="44"/>
      <c r="B330" s="170" t="s">
        <v>936</v>
      </c>
      <c r="C330" s="171">
        <v>92028</v>
      </c>
      <c r="D330" s="170" t="s">
        <v>35</v>
      </c>
      <c r="E330" s="170" t="s">
        <v>462</v>
      </c>
      <c r="F330" s="172" t="s">
        <v>38</v>
      </c>
      <c r="G330" s="178">
        <v>1</v>
      </c>
      <c r="H330" s="258"/>
      <c r="I330" s="173">
        <f t="shared" si="23"/>
        <v>0</v>
      </c>
      <c r="J330" s="173">
        <f t="shared" si="24"/>
        <v>0</v>
      </c>
      <c r="K330" s="174" t="e">
        <f t="shared" si="25"/>
        <v>#DIV/0!</v>
      </c>
      <c r="L330" s="227">
        <v>50.3</v>
      </c>
      <c r="M330" s="38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</row>
    <row r="331" spans="1:32" ht="28.5" x14ac:dyDescent="0.2">
      <c r="A331" s="44"/>
      <c r="B331" s="170" t="s">
        <v>937</v>
      </c>
      <c r="C331" s="171">
        <v>92022</v>
      </c>
      <c r="D331" s="170" t="s">
        <v>35</v>
      </c>
      <c r="E331" s="170" t="s">
        <v>234</v>
      </c>
      <c r="F331" s="172" t="s">
        <v>38</v>
      </c>
      <c r="G331" s="178">
        <v>10</v>
      </c>
      <c r="H331" s="258"/>
      <c r="I331" s="173">
        <f t="shared" si="23"/>
        <v>0</v>
      </c>
      <c r="J331" s="173">
        <f t="shared" si="24"/>
        <v>0</v>
      </c>
      <c r="K331" s="174" t="e">
        <f t="shared" si="25"/>
        <v>#DIV/0!</v>
      </c>
      <c r="L331" s="227">
        <v>43.14</v>
      </c>
      <c r="M331" s="38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</row>
    <row r="332" spans="1:32" ht="28.5" x14ac:dyDescent="0.2">
      <c r="A332" s="44"/>
      <c r="B332" s="170" t="s">
        <v>938</v>
      </c>
      <c r="C332" s="171">
        <v>92002</v>
      </c>
      <c r="D332" s="170" t="s">
        <v>35</v>
      </c>
      <c r="E332" s="170" t="s">
        <v>463</v>
      </c>
      <c r="F332" s="172" t="s">
        <v>38</v>
      </c>
      <c r="G332" s="178">
        <v>72</v>
      </c>
      <c r="H332" s="258"/>
      <c r="I332" s="173">
        <f t="shared" si="23"/>
        <v>0</v>
      </c>
      <c r="J332" s="173">
        <f t="shared" si="24"/>
        <v>0</v>
      </c>
      <c r="K332" s="174" t="e">
        <f t="shared" si="25"/>
        <v>#DIV/0!</v>
      </c>
      <c r="L332" s="227">
        <v>49.29</v>
      </c>
      <c r="M332" s="38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</row>
    <row r="333" spans="1:32" ht="28.5" x14ac:dyDescent="0.2">
      <c r="A333" s="44"/>
      <c r="B333" s="170" t="s">
        <v>939</v>
      </c>
      <c r="C333" s="171">
        <v>92003</v>
      </c>
      <c r="D333" s="170" t="s">
        <v>35</v>
      </c>
      <c r="E333" s="170" t="s">
        <v>464</v>
      </c>
      <c r="F333" s="172" t="s">
        <v>38</v>
      </c>
      <c r="G333" s="178">
        <v>22</v>
      </c>
      <c r="H333" s="258"/>
      <c r="I333" s="173">
        <f t="shared" si="23"/>
        <v>0</v>
      </c>
      <c r="J333" s="173">
        <f t="shared" si="24"/>
        <v>0</v>
      </c>
      <c r="K333" s="174" t="e">
        <f t="shared" si="25"/>
        <v>#DIV/0!</v>
      </c>
      <c r="L333" s="227">
        <v>53.21</v>
      </c>
      <c r="M333" s="38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</row>
    <row r="334" spans="1:32" ht="28.5" x14ac:dyDescent="0.2">
      <c r="A334" s="44"/>
      <c r="B334" s="170" t="s">
        <v>940</v>
      </c>
      <c r="C334" s="171">
        <v>92010</v>
      </c>
      <c r="D334" s="170" t="s">
        <v>35</v>
      </c>
      <c r="E334" s="170" t="s">
        <v>669</v>
      </c>
      <c r="F334" s="172" t="s">
        <v>38</v>
      </c>
      <c r="G334" s="178">
        <v>2</v>
      </c>
      <c r="H334" s="258"/>
      <c r="I334" s="173">
        <f t="shared" si="23"/>
        <v>0</v>
      </c>
      <c r="J334" s="173">
        <f t="shared" si="24"/>
        <v>0</v>
      </c>
      <c r="K334" s="174" t="e">
        <f t="shared" si="25"/>
        <v>#DIV/0!</v>
      </c>
      <c r="L334" s="227">
        <v>71.97</v>
      </c>
      <c r="M334" s="38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</row>
    <row r="335" spans="1:32" ht="28.5" x14ac:dyDescent="0.2">
      <c r="A335" s="44"/>
      <c r="B335" s="170" t="s">
        <v>941</v>
      </c>
      <c r="C335" s="171">
        <v>91994</v>
      </c>
      <c r="D335" s="170" t="s">
        <v>35</v>
      </c>
      <c r="E335" s="170" t="s">
        <v>465</v>
      </c>
      <c r="F335" s="172" t="s">
        <v>38</v>
      </c>
      <c r="G335" s="178">
        <v>85</v>
      </c>
      <c r="H335" s="258"/>
      <c r="I335" s="173">
        <f t="shared" si="23"/>
        <v>0</v>
      </c>
      <c r="J335" s="173">
        <f t="shared" si="24"/>
        <v>0</v>
      </c>
      <c r="K335" s="174" t="e">
        <f t="shared" si="25"/>
        <v>#DIV/0!</v>
      </c>
      <c r="L335" s="227">
        <v>26.55</v>
      </c>
      <c r="M335" s="38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</row>
    <row r="336" spans="1:32" ht="27.6" customHeight="1" x14ac:dyDescent="0.2">
      <c r="A336" s="44"/>
      <c r="B336" s="170" t="s">
        <v>942</v>
      </c>
      <c r="C336" s="171">
        <v>91995</v>
      </c>
      <c r="D336" s="170" t="s">
        <v>35</v>
      </c>
      <c r="E336" s="170" t="s">
        <v>466</v>
      </c>
      <c r="F336" s="172" t="s">
        <v>38</v>
      </c>
      <c r="G336" s="178">
        <v>11</v>
      </c>
      <c r="H336" s="258"/>
      <c r="I336" s="173">
        <f t="shared" si="23"/>
        <v>0</v>
      </c>
      <c r="J336" s="173">
        <f t="shared" si="24"/>
        <v>0</v>
      </c>
      <c r="K336" s="174" t="e">
        <f t="shared" si="25"/>
        <v>#DIV/0!</v>
      </c>
      <c r="L336" s="227">
        <v>28.51</v>
      </c>
      <c r="M336" s="38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</row>
    <row r="337" spans="1:32" x14ac:dyDescent="0.2">
      <c r="A337" s="44"/>
      <c r="B337" s="170" t="s">
        <v>943</v>
      </c>
      <c r="C337" s="171">
        <v>9687</v>
      </c>
      <c r="D337" s="170" t="s">
        <v>113</v>
      </c>
      <c r="E337" s="182" t="s">
        <v>829</v>
      </c>
      <c r="F337" s="172" t="s">
        <v>126</v>
      </c>
      <c r="G337" s="178">
        <v>2</v>
      </c>
      <c r="H337" s="258"/>
      <c r="I337" s="173">
        <f t="shared" si="23"/>
        <v>0</v>
      </c>
      <c r="J337" s="173">
        <f t="shared" si="24"/>
        <v>0</v>
      </c>
      <c r="K337" s="174" t="e">
        <f t="shared" si="25"/>
        <v>#DIV/0!</v>
      </c>
      <c r="L337" s="227">
        <v>631.23</v>
      </c>
      <c r="M337" s="38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</row>
    <row r="338" spans="1:32" ht="28.5" x14ac:dyDescent="0.2">
      <c r="A338" s="44"/>
      <c r="B338" s="170" t="s">
        <v>944</v>
      </c>
      <c r="C338" s="171">
        <v>93653</v>
      </c>
      <c r="D338" s="170" t="s">
        <v>35</v>
      </c>
      <c r="E338" s="170" t="s">
        <v>554</v>
      </c>
      <c r="F338" s="172" t="s">
        <v>38</v>
      </c>
      <c r="G338" s="178">
        <v>1</v>
      </c>
      <c r="H338" s="258"/>
      <c r="I338" s="173">
        <f t="shared" si="23"/>
        <v>0</v>
      </c>
      <c r="J338" s="173">
        <f t="shared" si="24"/>
        <v>0</v>
      </c>
      <c r="K338" s="200" t="e">
        <f t="shared" si="25"/>
        <v>#DIV/0!</v>
      </c>
      <c r="L338" s="227">
        <v>10.65</v>
      </c>
      <c r="M338" s="38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</row>
    <row r="339" spans="1:32" ht="28.5" x14ac:dyDescent="0.2">
      <c r="A339" s="44"/>
      <c r="B339" s="170" t="s">
        <v>945</v>
      </c>
      <c r="C339" s="171">
        <v>93654</v>
      </c>
      <c r="D339" s="170" t="s">
        <v>35</v>
      </c>
      <c r="E339" s="170" t="s">
        <v>160</v>
      </c>
      <c r="F339" s="172" t="s">
        <v>38</v>
      </c>
      <c r="G339" s="178">
        <v>37</v>
      </c>
      <c r="H339" s="258"/>
      <c r="I339" s="173">
        <f t="shared" si="23"/>
        <v>0</v>
      </c>
      <c r="J339" s="173">
        <f t="shared" si="24"/>
        <v>0</v>
      </c>
      <c r="K339" s="174" t="e">
        <f t="shared" si="25"/>
        <v>#DIV/0!</v>
      </c>
      <c r="L339" s="227">
        <v>11.42</v>
      </c>
      <c r="M339" s="38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</row>
    <row r="340" spans="1:32" x14ac:dyDescent="0.2">
      <c r="A340" s="44"/>
      <c r="B340" s="170" t="s">
        <v>946</v>
      </c>
      <c r="C340" s="171">
        <v>93661</v>
      </c>
      <c r="D340" s="170" t="s">
        <v>35</v>
      </c>
      <c r="E340" s="170" t="s">
        <v>552</v>
      </c>
      <c r="F340" s="172" t="s">
        <v>38</v>
      </c>
      <c r="G340" s="178">
        <v>5</v>
      </c>
      <c r="H340" s="258"/>
      <c r="I340" s="173">
        <f t="shared" si="23"/>
        <v>0</v>
      </c>
      <c r="J340" s="173">
        <f t="shared" si="24"/>
        <v>0</v>
      </c>
      <c r="K340" s="174" t="e">
        <f t="shared" si="25"/>
        <v>#DIV/0!</v>
      </c>
      <c r="L340" s="227">
        <v>50.67</v>
      </c>
      <c r="M340" s="38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</row>
    <row r="341" spans="1:32" x14ac:dyDescent="0.2">
      <c r="A341" s="44"/>
      <c r="B341" s="170" t="s">
        <v>947</v>
      </c>
      <c r="C341" s="171">
        <v>93662</v>
      </c>
      <c r="D341" s="170" t="s">
        <v>35</v>
      </c>
      <c r="E341" s="170" t="s">
        <v>158</v>
      </c>
      <c r="F341" s="172" t="s">
        <v>38</v>
      </c>
      <c r="G341" s="178">
        <v>32</v>
      </c>
      <c r="H341" s="258"/>
      <c r="I341" s="173">
        <f t="shared" si="23"/>
        <v>0</v>
      </c>
      <c r="J341" s="173">
        <f t="shared" si="24"/>
        <v>0</v>
      </c>
      <c r="K341" s="174" t="e">
        <f t="shared" si="25"/>
        <v>#DIV/0!</v>
      </c>
      <c r="L341" s="227">
        <v>53.59</v>
      </c>
      <c r="M341" s="38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</row>
    <row r="342" spans="1:32" x14ac:dyDescent="0.2">
      <c r="A342" s="44"/>
      <c r="B342" s="170" t="s">
        <v>948</v>
      </c>
      <c r="C342" s="171">
        <v>93664</v>
      </c>
      <c r="D342" s="170" t="s">
        <v>35</v>
      </c>
      <c r="E342" s="170" t="s">
        <v>553</v>
      </c>
      <c r="F342" s="172" t="s">
        <v>38</v>
      </c>
      <c r="G342" s="178">
        <v>2</v>
      </c>
      <c r="H342" s="258"/>
      <c r="I342" s="173">
        <f t="shared" ref="I342:I403" si="26">IF(H342&lt;=L342,H342*$J$9+H342,"ERRO, VALOR SUP. AO DE REF.")</f>
        <v>0</v>
      </c>
      <c r="J342" s="173">
        <f t="shared" si="24"/>
        <v>0</v>
      </c>
      <c r="K342" s="174" t="e">
        <f t="shared" si="25"/>
        <v>#DIV/0!</v>
      </c>
      <c r="L342" s="227">
        <v>57.17</v>
      </c>
      <c r="M342" s="38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</row>
    <row r="343" spans="1:32" x14ac:dyDescent="0.2">
      <c r="A343" s="44"/>
      <c r="B343" s="170" t="s">
        <v>949</v>
      </c>
      <c r="C343" s="171">
        <v>93665</v>
      </c>
      <c r="D343" s="170" t="s">
        <v>35</v>
      </c>
      <c r="E343" s="170" t="s">
        <v>159</v>
      </c>
      <c r="F343" s="172" t="s">
        <v>38</v>
      </c>
      <c r="G343" s="178">
        <v>2</v>
      </c>
      <c r="H343" s="258"/>
      <c r="I343" s="173">
        <f t="shared" si="26"/>
        <v>0</v>
      </c>
      <c r="J343" s="173">
        <f t="shared" si="24"/>
        <v>0</v>
      </c>
      <c r="K343" s="174" t="e">
        <f t="shared" si="25"/>
        <v>#DIV/0!</v>
      </c>
      <c r="L343" s="227">
        <v>62.23</v>
      </c>
      <c r="M343" s="38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</row>
    <row r="344" spans="1:32" x14ac:dyDescent="0.2">
      <c r="A344" s="44"/>
      <c r="B344" s="170" t="s">
        <v>950</v>
      </c>
      <c r="C344" s="171" t="s">
        <v>787</v>
      </c>
      <c r="D344" s="170" t="s">
        <v>113</v>
      </c>
      <c r="E344" s="182" t="s">
        <v>788</v>
      </c>
      <c r="F344" s="172" t="s">
        <v>126</v>
      </c>
      <c r="G344" s="178">
        <v>2</v>
      </c>
      <c r="H344" s="258"/>
      <c r="I344" s="173">
        <f t="shared" si="26"/>
        <v>0</v>
      </c>
      <c r="J344" s="173">
        <f t="shared" si="24"/>
        <v>0</v>
      </c>
      <c r="K344" s="174" t="e">
        <f t="shared" si="25"/>
        <v>#DIV/0!</v>
      </c>
      <c r="L344" s="227">
        <v>101.53</v>
      </c>
      <c r="M344" s="38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</row>
    <row r="345" spans="1:32" x14ac:dyDescent="0.2">
      <c r="A345" s="44"/>
      <c r="B345" s="170" t="s">
        <v>951</v>
      </c>
      <c r="C345" s="171" t="s">
        <v>789</v>
      </c>
      <c r="D345" s="170" t="s">
        <v>113</v>
      </c>
      <c r="E345" s="182" t="s">
        <v>790</v>
      </c>
      <c r="F345" s="172" t="s">
        <v>126</v>
      </c>
      <c r="G345" s="178">
        <v>1</v>
      </c>
      <c r="H345" s="258"/>
      <c r="I345" s="173">
        <f t="shared" si="26"/>
        <v>0</v>
      </c>
      <c r="J345" s="173">
        <f t="shared" ref="J345:J405" si="27">I345*G345</f>
        <v>0</v>
      </c>
      <c r="K345" s="174" t="e">
        <f t="shared" si="25"/>
        <v>#DIV/0!</v>
      </c>
      <c r="L345" s="227">
        <v>274.79000000000002</v>
      </c>
      <c r="M345" s="38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</row>
    <row r="346" spans="1:32" x14ac:dyDescent="0.2">
      <c r="A346" s="44"/>
      <c r="B346" s="170" t="s">
        <v>952</v>
      </c>
      <c r="C346" s="171" t="s">
        <v>161</v>
      </c>
      <c r="D346" s="170" t="s">
        <v>113</v>
      </c>
      <c r="E346" s="182" t="s">
        <v>670</v>
      </c>
      <c r="F346" s="172" t="s">
        <v>126</v>
      </c>
      <c r="G346" s="178">
        <v>2</v>
      </c>
      <c r="H346" s="258"/>
      <c r="I346" s="173">
        <f t="shared" si="26"/>
        <v>0</v>
      </c>
      <c r="J346" s="173">
        <f t="shared" si="27"/>
        <v>0</v>
      </c>
      <c r="K346" s="174" t="e">
        <f t="shared" si="25"/>
        <v>#DIV/0!</v>
      </c>
      <c r="L346" s="227">
        <v>325.33999999999997</v>
      </c>
      <c r="M346" s="38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</row>
    <row r="347" spans="1:32" x14ac:dyDescent="0.2">
      <c r="A347" s="44"/>
      <c r="B347" s="170" t="s">
        <v>953</v>
      </c>
      <c r="C347" s="171" t="s">
        <v>671</v>
      </c>
      <c r="D347" s="170" t="s">
        <v>113</v>
      </c>
      <c r="E347" s="182" t="s">
        <v>672</v>
      </c>
      <c r="F347" s="172" t="s">
        <v>126</v>
      </c>
      <c r="G347" s="178">
        <v>22</v>
      </c>
      <c r="H347" s="258"/>
      <c r="I347" s="173">
        <f t="shared" si="26"/>
        <v>0</v>
      </c>
      <c r="J347" s="173">
        <f t="shared" si="27"/>
        <v>0</v>
      </c>
      <c r="K347" s="174" t="e">
        <f t="shared" si="25"/>
        <v>#DIV/0!</v>
      </c>
      <c r="L347" s="227">
        <v>14.36</v>
      </c>
      <c r="M347" s="38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</row>
    <row r="348" spans="1:32" x14ac:dyDescent="0.2">
      <c r="A348" s="44"/>
      <c r="B348" s="170" t="s">
        <v>954</v>
      </c>
      <c r="C348" s="171" t="s">
        <v>673</v>
      </c>
      <c r="D348" s="170" t="s">
        <v>113</v>
      </c>
      <c r="E348" s="182" t="s">
        <v>674</v>
      </c>
      <c r="F348" s="172" t="s">
        <v>126</v>
      </c>
      <c r="G348" s="178">
        <v>26</v>
      </c>
      <c r="H348" s="258"/>
      <c r="I348" s="173">
        <f t="shared" si="26"/>
        <v>0</v>
      </c>
      <c r="J348" s="173">
        <f t="shared" si="27"/>
        <v>0</v>
      </c>
      <c r="K348" s="174" t="e">
        <f t="shared" si="25"/>
        <v>#DIV/0!</v>
      </c>
      <c r="L348" s="227">
        <v>5.0599999999999996</v>
      </c>
      <c r="M348" s="38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</row>
    <row r="349" spans="1:32" ht="28.5" x14ac:dyDescent="0.2">
      <c r="A349" s="44"/>
      <c r="B349" s="170" t="s">
        <v>955</v>
      </c>
      <c r="C349" s="171">
        <v>91837</v>
      </c>
      <c r="D349" s="170" t="s">
        <v>35</v>
      </c>
      <c r="E349" s="170" t="s">
        <v>467</v>
      </c>
      <c r="F349" s="172" t="s">
        <v>44</v>
      </c>
      <c r="G349" s="178">
        <v>113.6</v>
      </c>
      <c r="H349" s="258"/>
      <c r="I349" s="173">
        <f t="shared" si="26"/>
        <v>0</v>
      </c>
      <c r="J349" s="173">
        <f t="shared" si="27"/>
        <v>0</v>
      </c>
      <c r="K349" s="174" t="e">
        <f t="shared" si="25"/>
        <v>#DIV/0!</v>
      </c>
      <c r="L349" s="227">
        <v>26.91</v>
      </c>
      <c r="M349" s="38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</row>
    <row r="350" spans="1:32" ht="28.5" x14ac:dyDescent="0.2">
      <c r="A350" s="44"/>
      <c r="B350" s="170" t="s">
        <v>956</v>
      </c>
      <c r="C350" s="171">
        <v>91835</v>
      </c>
      <c r="D350" s="170" t="s">
        <v>35</v>
      </c>
      <c r="E350" s="170" t="s">
        <v>468</v>
      </c>
      <c r="F350" s="172" t="s">
        <v>44</v>
      </c>
      <c r="G350" s="178">
        <v>1099.5999999999999</v>
      </c>
      <c r="H350" s="258"/>
      <c r="I350" s="173">
        <f t="shared" si="26"/>
        <v>0</v>
      </c>
      <c r="J350" s="173">
        <f t="shared" si="27"/>
        <v>0</v>
      </c>
      <c r="K350" s="174" t="e">
        <f t="shared" si="25"/>
        <v>#DIV/0!</v>
      </c>
      <c r="L350" s="227">
        <v>22.15</v>
      </c>
      <c r="M350" s="38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</row>
    <row r="351" spans="1:32" ht="28.5" x14ac:dyDescent="0.2">
      <c r="A351" s="44"/>
      <c r="B351" s="170" t="s">
        <v>957</v>
      </c>
      <c r="C351" s="171">
        <v>93008</v>
      </c>
      <c r="D351" s="170" t="s">
        <v>35</v>
      </c>
      <c r="E351" s="170" t="s">
        <v>469</v>
      </c>
      <c r="F351" s="172" t="s">
        <v>44</v>
      </c>
      <c r="G351" s="178">
        <v>42.9</v>
      </c>
      <c r="H351" s="258"/>
      <c r="I351" s="173">
        <f t="shared" si="26"/>
        <v>0</v>
      </c>
      <c r="J351" s="173">
        <f t="shared" si="27"/>
        <v>0</v>
      </c>
      <c r="K351" s="174" t="e">
        <f t="shared" si="25"/>
        <v>#DIV/0!</v>
      </c>
      <c r="L351" s="227">
        <v>18.93</v>
      </c>
      <c r="M351" s="38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</row>
    <row r="352" spans="1:32" ht="28.5" x14ac:dyDescent="0.2">
      <c r="A352" s="44"/>
      <c r="B352" s="170" t="s">
        <v>958</v>
      </c>
      <c r="C352" s="171">
        <v>91865</v>
      </c>
      <c r="D352" s="170" t="s">
        <v>35</v>
      </c>
      <c r="E352" s="170" t="s">
        <v>470</v>
      </c>
      <c r="F352" s="172" t="s">
        <v>44</v>
      </c>
      <c r="G352" s="178">
        <v>133.19999999999999</v>
      </c>
      <c r="H352" s="258"/>
      <c r="I352" s="173">
        <f t="shared" si="26"/>
        <v>0</v>
      </c>
      <c r="J352" s="173">
        <f t="shared" si="27"/>
        <v>0</v>
      </c>
      <c r="K352" s="174" t="e">
        <f t="shared" si="25"/>
        <v>#DIV/0!</v>
      </c>
      <c r="L352" s="227">
        <v>20.100000000000001</v>
      </c>
      <c r="M352" s="38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</row>
    <row r="353" spans="1:32" ht="28.5" x14ac:dyDescent="0.2">
      <c r="A353" s="44"/>
      <c r="B353" s="170" t="s">
        <v>959</v>
      </c>
      <c r="C353" s="171">
        <v>93009</v>
      </c>
      <c r="D353" s="170" t="s">
        <v>35</v>
      </c>
      <c r="E353" s="170" t="s">
        <v>471</v>
      </c>
      <c r="F353" s="172" t="s">
        <v>44</v>
      </c>
      <c r="G353" s="178">
        <v>41.4</v>
      </c>
      <c r="H353" s="258"/>
      <c r="I353" s="173">
        <f t="shared" si="26"/>
        <v>0</v>
      </c>
      <c r="J353" s="173">
        <f t="shared" si="27"/>
        <v>0</v>
      </c>
      <c r="K353" s="174" t="e">
        <f t="shared" si="25"/>
        <v>#DIV/0!</v>
      </c>
      <c r="L353" s="227">
        <v>27.6</v>
      </c>
      <c r="M353" s="38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</row>
    <row r="354" spans="1:32" x14ac:dyDescent="0.2">
      <c r="A354" s="44"/>
      <c r="B354" s="170" t="s">
        <v>960</v>
      </c>
      <c r="C354" s="171" t="s">
        <v>472</v>
      </c>
      <c r="D354" s="170" t="s">
        <v>113</v>
      </c>
      <c r="E354" s="182" t="s">
        <v>473</v>
      </c>
      <c r="F354" s="172" t="s">
        <v>126</v>
      </c>
      <c r="G354" s="178">
        <v>92</v>
      </c>
      <c r="H354" s="258"/>
      <c r="I354" s="173">
        <f t="shared" si="26"/>
        <v>0</v>
      </c>
      <c r="J354" s="173">
        <f t="shared" si="27"/>
        <v>0</v>
      </c>
      <c r="K354" s="174" t="e">
        <f t="shared" si="25"/>
        <v>#DIV/0!</v>
      </c>
      <c r="L354" s="227">
        <v>12.52</v>
      </c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</row>
    <row r="355" spans="1:32" x14ac:dyDescent="0.2">
      <c r="A355" s="44"/>
      <c r="B355" s="170" t="s">
        <v>961</v>
      </c>
      <c r="C355" s="171">
        <v>101538</v>
      </c>
      <c r="D355" s="170" t="s">
        <v>35</v>
      </c>
      <c r="E355" s="170" t="s">
        <v>675</v>
      </c>
      <c r="F355" s="172" t="s">
        <v>38</v>
      </c>
      <c r="G355" s="178">
        <v>2</v>
      </c>
      <c r="H355" s="258"/>
      <c r="I355" s="173">
        <f t="shared" si="26"/>
        <v>0</v>
      </c>
      <c r="J355" s="173">
        <f t="shared" si="27"/>
        <v>0</v>
      </c>
      <c r="K355" s="174" t="e">
        <f t="shared" si="25"/>
        <v>#DIV/0!</v>
      </c>
      <c r="L355" s="227">
        <v>62.16</v>
      </c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</row>
    <row r="356" spans="1:32" ht="28.5" x14ac:dyDescent="0.2">
      <c r="A356" s="44"/>
      <c r="B356" s="170" t="s">
        <v>962</v>
      </c>
      <c r="C356" s="171">
        <v>97359</v>
      </c>
      <c r="D356" s="170" t="s">
        <v>35</v>
      </c>
      <c r="E356" s="170" t="s">
        <v>543</v>
      </c>
      <c r="F356" s="172" t="s">
        <v>38</v>
      </c>
      <c r="G356" s="178">
        <v>1</v>
      </c>
      <c r="H356" s="258"/>
      <c r="I356" s="173">
        <f t="shared" si="26"/>
        <v>0</v>
      </c>
      <c r="J356" s="173">
        <f t="shared" si="27"/>
        <v>0</v>
      </c>
      <c r="K356" s="174" t="e">
        <f t="shared" si="25"/>
        <v>#DIV/0!</v>
      </c>
      <c r="L356" s="227">
        <v>4310.5600000000004</v>
      </c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</row>
    <row r="357" spans="1:32" x14ac:dyDescent="0.2">
      <c r="A357" s="44"/>
      <c r="B357" s="170" t="s">
        <v>963</v>
      </c>
      <c r="C357" s="166"/>
      <c r="D357" s="166"/>
      <c r="E357" s="166" t="s">
        <v>200</v>
      </c>
      <c r="F357" s="166"/>
      <c r="G357" s="177"/>
      <c r="H357" s="259"/>
      <c r="I357" s="173"/>
      <c r="J357" s="173"/>
      <c r="K357" s="174"/>
      <c r="L357" s="227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</row>
    <row r="358" spans="1:32" ht="28.5" x14ac:dyDescent="0.2">
      <c r="A358" s="44"/>
      <c r="B358" s="170" t="s">
        <v>964</v>
      </c>
      <c r="C358" s="171">
        <v>97607</v>
      </c>
      <c r="D358" s="170" t="s">
        <v>35</v>
      </c>
      <c r="E358" s="170" t="s">
        <v>202</v>
      </c>
      <c r="F358" s="172" t="s">
        <v>38</v>
      </c>
      <c r="G358" s="178">
        <v>18</v>
      </c>
      <c r="H358" s="258"/>
      <c r="I358" s="173">
        <f t="shared" si="26"/>
        <v>0</v>
      </c>
      <c r="J358" s="173">
        <f t="shared" si="27"/>
        <v>0</v>
      </c>
      <c r="K358" s="174" t="e">
        <f t="shared" si="25"/>
        <v>#DIV/0!</v>
      </c>
      <c r="L358" s="227">
        <v>79.67</v>
      </c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</row>
    <row r="359" spans="1:32" x14ac:dyDescent="0.2">
      <c r="A359" s="44"/>
      <c r="B359" s="170" t="s">
        <v>965</v>
      </c>
      <c r="C359" s="171" t="s">
        <v>583</v>
      </c>
      <c r="D359" s="170" t="s">
        <v>113</v>
      </c>
      <c r="E359" s="182" t="s">
        <v>584</v>
      </c>
      <c r="F359" s="172" t="s">
        <v>126</v>
      </c>
      <c r="G359" s="178">
        <v>50</v>
      </c>
      <c r="H359" s="258"/>
      <c r="I359" s="173">
        <f t="shared" si="26"/>
        <v>0</v>
      </c>
      <c r="J359" s="173">
        <f t="shared" si="27"/>
        <v>0</v>
      </c>
      <c r="K359" s="174" t="e">
        <f t="shared" si="25"/>
        <v>#DIV/0!</v>
      </c>
      <c r="L359" s="227">
        <v>213.19</v>
      </c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</row>
    <row r="360" spans="1:32" x14ac:dyDescent="0.2">
      <c r="A360" s="44"/>
      <c r="B360" s="170" t="s">
        <v>966</v>
      </c>
      <c r="C360" s="166"/>
      <c r="D360" s="166"/>
      <c r="E360" s="166" t="s">
        <v>475</v>
      </c>
      <c r="F360" s="166"/>
      <c r="G360" s="177"/>
      <c r="H360" s="259"/>
      <c r="I360" s="173"/>
      <c r="J360" s="173"/>
      <c r="K360" s="174"/>
      <c r="L360" s="227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</row>
    <row r="361" spans="1:32" ht="28.5" x14ac:dyDescent="0.2">
      <c r="A361" s="44"/>
      <c r="B361" s="170" t="s">
        <v>967</v>
      </c>
      <c r="C361" s="171" t="s">
        <v>236</v>
      </c>
      <c r="D361" s="170" t="s">
        <v>113</v>
      </c>
      <c r="E361" s="182" t="s">
        <v>676</v>
      </c>
      <c r="F361" s="172" t="s">
        <v>126</v>
      </c>
      <c r="G361" s="178">
        <v>1</v>
      </c>
      <c r="H361" s="258"/>
      <c r="I361" s="173">
        <f t="shared" si="26"/>
        <v>0</v>
      </c>
      <c r="J361" s="173">
        <f t="shared" si="27"/>
        <v>0</v>
      </c>
      <c r="K361" s="174" t="e">
        <f t="shared" si="25"/>
        <v>#DIV/0!</v>
      </c>
      <c r="L361" s="227">
        <v>390.9</v>
      </c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</row>
    <row r="362" spans="1:32" ht="28.5" x14ac:dyDescent="0.2">
      <c r="A362" s="44"/>
      <c r="B362" s="170" t="s">
        <v>968</v>
      </c>
      <c r="C362" s="171">
        <v>101801</v>
      </c>
      <c r="D362" s="170" t="s">
        <v>35</v>
      </c>
      <c r="E362" s="170" t="s">
        <v>474</v>
      </c>
      <c r="F362" s="172" t="s">
        <v>38</v>
      </c>
      <c r="G362" s="178">
        <v>9</v>
      </c>
      <c r="H362" s="258"/>
      <c r="I362" s="173">
        <f t="shared" si="26"/>
        <v>0</v>
      </c>
      <c r="J362" s="173">
        <f t="shared" si="27"/>
        <v>0</v>
      </c>
      <c r="K362" s="174" t="e">
        <f t="shared" si="25"/>
        <v>#DIV/0!</v>
      </c>
      <c r="L362" s="227">
        <v>996.07</v>
      </c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</row>
    <row r="363" spans="1:32" ht="28.5" x14ac:dyDescent="0.2">
      <c r="A363" s="44"/>
      <c r="B363" s="170" t="s">
        <v>969</v>
      </c>
      <c r="C363" s="171">
        <v>98111</v>
      </c>
      <c r="D363" s="170" t="s">
        <v>35</v>
      </c>
      <c r="E363" s="170" t="s">
        <v>476</v>
      </c>
      <c r="F363" s="172" t="s">
        <v>38</v>
      </c>
      <c r="G363" s="178">
        <v>9</v>
      </c>
      <c r="H363" s="258"/>
      <c r="I363" s="173">
        <f t="shared" si="26"/>
        <v>0</v>
      </c>
      <c r="J363" s="173">
        <f t="shared" si="27"/>
        <v>0</v>
      </c>
      <c r="K363" s="174" t="e">
        <f t="shared" si="25"/>
        <v>#DIV/0!</v>
      </c>
      <c r="L363" s="227">
        <v>69.34</v>
      </c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</row>
    <row r="364" spans="1:32" x14ac:dyDescent="0.2">
      <c r="A364" s="44"/>
      <c r="B364" s="170" t="s">
        <v>970</v>
      </c>
      <c r="C364" s="171">
        <v>96986</v>
      </c>
      <c r="D364" s="170" t="s">
        <v>35</v>
      </c>
      <c r="E364" s="170" t="s">
        <v>162</v>
      </c>
      <c r="F364" s="172" t="s">
        <v>38</v>
      </c>
      <c r="G364" s="178">
        <v>9</v>
      </c>
      <c r="H364" s="258"/>
      <c r="I364" s="173">
        <f t="shared" si="26"/>
        <v>0</v>
      </c>
      <c r="J364" s="173">
        <f t="shared" si="27"/>
        <v>0</v>
      </c>
      <c r="K364" s="174" t="e">
        <f t="shared" si="25"/>
        <v>#DIV/0!</v>
      </c>
      <c r="L364" s="227">
        <v>107.52</v>
      </c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</row>
    <row r="365" spans="1:32" x14ac:dyDescent="0.2">
      <c r="A365" s="44"/>
      <c r="B365" s="170" t="s">
        <v>971</v>
      </c>
      <c r="C365" s="171">
        <v>96989</v>
      </c>
      <c r="D365" s="170" t="s">
        <v>35</v>
      </c>
      <c r="E365" s="170" t="s">
        <v>163</v>
      </c>
      <c r="F365" s="172" t="s">
        <v>38</v>
      </c>
      <c r="G365" s="178">
        <v>1</v>
      </c>
      <c r="H365" s="258"/>
      <c r="I365" s="173">
        <f t="shared" si="26"/>
        <v>0</v>
      </c>
      <c r="J365" s="173">
        <f t="shared" si="27"/>
        <v>0</v>
      </c>
      <c r="K365" s="174" t="e">
        <f t="shared" si="25"/>
        <v>#DIV/0!</v>
      </c>
      <c r="L365" s="227">
        <v>130.79</v>
      </c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</row>
    <row r="366" spans="1:32" x14ac:dyDescent="0.2">
      <c r="A366" s="44"/>
      <c r="B366" s="170" t="s">
        <v>972</v>
      </c>
      <c r="C366" s="171">
        <v>96988</v>
      </c>
      <c r="D366" s="170" t="s">
        <v>35</v>
      </c>
      <c r="E366" s="170" t="s">
        <v>477</v>
      </c>
      <c r="F366" s="172" t="s">
        <v>38</v>
      </c>
      <c r="G366" s="178">
        <v>2</v>
      </c>
      <c r="H366" s="258"/>
      <c r="I366" s="173">
        <f t="shared" si="26"/>
        <v>0</v>
      </c>
      <c r="J366" s="173">
        <f t="shared" si="27"/>
        <v>0</v>
      </c>
      <c r="K366" s="174" t="e">
        <f t="shared" si="25"/>
        <v>#DIV/0!</v>
      </c>
      <c r="L366" s="227">
        <v>156.32</v>
      </c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</row>
    <row r="367" spans="1:32" x14ac:dyDescent="0.2">
      <c r="A367" s="44"/>
      <c r="B367" s="170" t="s">
        <v>973</v>
      </c>
      <c r="C367" s="171">
        <v>104746</v>
      </c>
      <c r="D367" s="170" t="s">
        <v>35</v>
      </c>
      <c r="E367" s="170" t="s">
        <v>478</v>
      </c>
      <c r="F367" s="172" t="s">
        <v>38</v>
      </c>
      <c r="G367" s="178">
        <v>24</v>
      </c>
      <c r="H367" s="258"/>
      <c r="I367" s="173">
        <f t="shared" si="26"/>
        <v>0</v>
      </c>
      <c r="J367" s="173">
        <f t="shared" si="27"/>
        <v>0</v>
      </c>
      <c r="K367" s="174" t="e">
        <f t="shared" si="25"/>
        <v>#DIV/0!</v>
      </c>
      <c r="L367" s="227">
        <v>28.33</v>
      </c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</row>
    <row r="368" spans="1:32" x14ac:dyDescent="0.2">
      <c r="A368" s="44"/>
      <c r="B368" s="170" t="s">
        <v>974</v>
      </c>
      <c r="C368" s="171">
        <v>96987</v>
      </c>
      <c r="D368" s="170" t="s">
        <v>35</v>
      </c>
      <c r="E368" s="170" t="s">
        <v>479</v>
      </c>
      <c r="F368" s="172" t="s">
        <v>38</v>
      </c>
      <c r="G368" s="178">
        <v>1</v>
      </c>
      <c r="H368" s="258"/>
      <c r="I368" s="173">
        <f t="shared" si="26"/>
        <v>0</v>
      </c>
      <c r="J368" s="173">
        <f t="shared" si="27"/>
        <v>0</v>
      </c>
      <c r="K368" s="174" t="e">
        <f t="shared" si="25"/>
        <v>#DIV/0!</v>
      </c>
      <c r="L368" s="227">
        <v>131.69999999999999</v>
      </c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</row>
    <row r="369" spans="1:32" ht="28.5" customHeight="1" x14ac:dyDescent="0.2">
      <c r="A369" s="44"/>
      <c r="B369" s="170" t="s">
        <v>975</v>
      </c>
      <c r="C369" s="171">
        <v>101663</v>
      </c>
      <c r="D369" s="170" t="s">
        <v>35</v>
      </c>
      <c r="E369" s="170" t="s">
        <v>480</v>
      </c>
      <c r="F369" s="172" t="s">
        <v>38</v>
      </c>
      <c r="G369" s="178">
        <v>1</v>
      </c>
      <c r="H369" s="258"/>
      <c r="I369" s="173">
        <f t="shared" si="26"/>
        <v>0</v>
      </c>
      <c r="J369" s="173">
        <f t="shared" si="27"/>
        <v>0</v>
      </c>
      <c r="K369" s="174" t="e">
        <f t="shared" si="25"/>
        <v>#DIV/0!</v>
      </c>
      <c r="L369" s="227">
        <v>32.340000000000003</v>
      </c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</row>
    <row r="370" spans="1:32" ht="28.5" x14ac:dyDescent="0.2">
      <c r="A370" s="44"/>
      <c r="B370" s="170" t="s">
        <v>976</v>
      </c>
      <c r="C370" s="171">
        <v>96984</v>
      </c>
      <c r="D370" s="170" t="s">
        <v>35</v>
      </c>
      <c r="E370" s="170" t="s">
        <v>481</v>
      </c>
      <c r="F370" s="172" t="s">
        <v>38</v>
      </c>
      <c r="G370" s="178">
        <v>10</v>
      </c>
      <c r="H370" s="258"/>
      <c r="I370" s="173">
        <f t="shared" si="26"/>
        <v>0</v>
      </c>
      <c r="J370" s="173">
        <f t="shared" si="27"/>
        <v>0</v>
      </c>
      <c r="K370" s="174" t="e">
        <f t="shared" si="25"/>
        <v>#DIV/0!</v>
      </c>
      <c r="L370" s="227">
        <v>63.98</v>
      </c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</row>
    <row r="371" spans="1:32" x14ac:dyDescent="0.2">
      <c r="A371" s="44"/>
      <c r="B371" s="170" t="s">
        <v>977</v>
      </c>
      <c r="C371" s="171">
        <v>101548</v>
      </c>
      <c r="D371" s="170" t="s">
        <v>35</v>
      </c>
      <c r="E371" s="170" t="s">
        <v>482</v>
      </c>
      <c r="F371" s="172" t="s">
        <v>38</v>
      </c>
      <c r="G371" s="178">
        <v>5</v>
      </c>
      <c r="H371" s="258"/>
      <c r="I371" s="173">
        <f t="shared" si="26"/>
        <v>0</v>
      </c>
      <c r="J371" s="173">
        <f t="shared" si="27"/>
        <v>0</v>
      </c>
      <c r="K371" s="174" t="e">
        <f t="shared" si="25"/>
        <v>#DIV/0!</v>
      </c>
      <c r="L371" s="227">
        <v>8.0299999999999994</v>
      </c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</row>
    <row r="372" spans="1:32" x14ac:dyDescent="0.2">
      <c r="A372" s="44"/>
      <c r="B372" s="166">
        <v>17</v>
      </c>
      <c r="C372" s="166"/>
      <c r="D372" s="166"/>
      <c r="E372" s="166" t="s">
        <v>214</v>
      </c>
      <c r="F372" s="166"/>
      <c r="G372" s="177"/>
      <c r="H372" s="259"/>
      <c r="I372" s="173"/>
      <c r="J372" s="188">
        <f>SUM(J374:J382)</f>
        <v>0</v>
      </c>
      <c r="K372" s="169" t="e">
        <f>SUM(K310:K371)</f>
        <v>#DIV/0!</v>
      </c>
      <c r="L372" s="227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</row>
    <row r="373" spans="1:32" x14ac:dyDescent="0.2">
      <c r="A373" s="44"/>
      <c r="B373" s="166" t="s">
        <v>201</v>
      </c>
      <c r="C373" s="166"/>
      <c r="D373" s="166"/>
      <c r="E373" s="166" t="s">
        <v>457</v>
      </c>
      <c r="F373" s="166"/>
      <c r="G373" s="177"/>
      <c r="H373" s="259"/>
      <c r="I373" s="173"/>
      <c r="J373" s="173"/>
      <c r="K373" s="169"/>
      <c r="L373" s="227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</row>
    <row r="374" spans="1:32" ht="28.5" x14ac:dyDescent="0.2">
      <c r="A374" s="44"/>
      <c r="B374" s="170" t="s">
        <v>410</v>
      </c>
      <c r="C374" s="171">
        <v>97331</v>
      </c>
      <c r="D374" s="170" t="s">
        <v>35</v>
      </c>
      <c r="E374" s="170" t="s">
        <v>677</v>
      </c>
      <c r="F374" s="172" t="s">
        <v>44</v>
      </c>
      <c r="G374" s="178">
        <v>98</v>
      </c>
      <c r="H374" s="258"/>
      <c r="I374" s="173">
        <f t="shared" si="26"/>
        <v>0</v>
      </c>
      <c r="J374" s="173">
        <f t="shared" si="27"/>
        <v>0</v>
      </c>
      <c r="K374" s="174" t="e">
        <f>J374/$J$372</f>
        <v>#DIV/0!</v>
      </c>
      <c r="L374" s="227">
        <v>27.22</v>
      </c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</row>
    <row r="375" spans="1:32" ht="28.5" x14ac:dyDescent="0.2">
      <c r="A375" s="44"/>
      <c r="B375" s="170" t="s">
        <v>986</v>
      </c>
      <c r="C375" s="171">
        <v>103290</v>
      </c>
      <c r="D375" s="170" t="s">
        <v>35</v>
      </c>
      <c r="E375" s="170" t="s">
        <v>678</v>
      </c>
      <c r="F375" s="172" t="s">
        <v>44</v>
      </c>
      <c r="G375" s="178">
        <v>22</v>
      </c>
      <c r="H375" s="258"/>
      <c r="I375" s="173">
        <f t="shared" si="26"/>
        <v>0</v>
      </c>
      <c r="J375" s="173">
        <f t="shared" si="27"/>
        <v>0</v>
      </c>
      <c r="K375" s="174" t="e">
        <f t="shared" ref="K375:K382" si="28">J375/$J$372</f>
        <v>#DIV/0!</v>
      </c>
      <c r="L375" s="227">
        <v>48.54</v>
      </c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</row>
    <row r="376" spans="1:32" ht="28.5" x14ac:dyDescent="0.2">
      <c r="A376" s="44"/>
      <c r="B376" s="170" t="s">
        <v>987</v>
      </c>
      <c r="C376" s="171">
        <v>103291</v>
      </c>
      <c r="D376" s="170" t="s">
        <v>35</v>
      </c>
      <c r="E376" s="170" t="s">
        <v>679</v>
      </c>
      <c r="F376" s="172" t="s">
        <v>44</v>
      </c>
      <c r="G376" s="178">
        <v>84</v>
      </c>
      <c r="H376" s="258"/>
      <c r="I376" s="173">
        <f t="shared" si="26"/>
        <v>0</v>
      </c>
      <c r="J376" s="173">
        <f t="shared" si="27"/>
        <v>0</v>
      </c>
      <c r="K376" s="174" t="e">
        <f t="shared" si="28"/>
        <v>#DIV/0!</v>
      </c>
      <c r="L376" s="227">
        <v>60.77</v>
      </c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</row>
    <row r="377" spans="1:32" ht="28.5" x14ac:dyDescent="0.2">
      <c r="A377" s="44"/>
      <c r="B377" s="170" t="s">
        <v>988</v>
      </c>
      <c r="C377" s="171">
        <v>97330</v>
      </c>
      <c r="D377" s="170" t="s">
        <v>35</v>
      </c>
      <c r="E377" s="170" t="s">
        <v>680</v>
      </c>
      <c r="F377" s="172" t="s">
        <v>44</v>
      </c>
      <c r="G377" s="178">
        <v>8</v>
      </c>
      <c r="H377" s="258"/>
      <c r="I377" s="173">
        <f t="shared" si="26"/>
        <v>0</v>
      </c>
      <c r="J377" s="173">
        <f t="shared" si="27"/>
        <v>0</v>
      </c>
      <c r="K377" s="174" t="e">
        <f t="shared" si="28"/>
        <v>#DIV/0!</v>
      </c>
      <c r="L377" s="227">
        <v>68.069999999999993</v>
      </c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</row>
    <row r="378" spans="1:32" x14ac:dyDescent="0.2">
      <c r="A378" s="44"/>
      <c r="B378" s="170" t="s">
        <v>989</v>
      </c>
      <c r="C378" s="171" t="s">
        <v>681</v>
      </c>
      <c r="D378" s="170" t="s">
        <v>113</v>
      </c>
      <c r="E378" s="182" t="s">
        <v>682</v>
      </c>
      <c r="F378" s="172" t="s">
        <v>44</v>
      </c>
      <c r="G378" s="178">
        <v>128</v>
      </c>
      <c r="H378" s="258"/>
      <c r="I378" s="173">
        <f t="shared" si="26"/>
        <v>0</v>
      </c>
      <c r="J378" s="173">
        <f t="shared" si="27"/>
        <v>0</v>
      </c>
      <c r="K378" s="174" t="e">
        <f t="shared" si="28"/>
        <v>#DIV/0!</v>
      </c>
      <c r="L378" s="227">
        <v>15.64</v>
      </c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</row>
    <row r="379" spans="1:32" ht="42.75" x14ac:dyDescent="0.2">
      <c r="A379" s="44"/>
      <c r="B379" s="170" t="s">
        <v>990</v>
      </c>
      <c r="C379" s="171" t="s">
        <v>555</v>
      </c>
      <c r="D379" s="170" t="s">
        <v>381</v>
      </c>
      <c r="E379" s="170" t="s">
        <v>683</v>
      </c>
      <c r="F379" s="172" t="s">
        <v>52</v>
      </c>
      <c r="G379" s="178">
        <v>636</v>
      </c>
      <c r="H379" s="258"/>
      <c r="I379" s="173">
        <f t="shared" si="26"/>
        <v>0</v>
      </c>
      <c r="J379" s="173">
        <f t="shared" si="27"/>
        <v>0</v>
      </c>
      <c r="K379" s="174" t="e">
        <f t="shared" si="28"/>
        <v>#DIV/0!</v>
      </c>
      <c r="L379" s="227">
        <v>63.47</v>
      </c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</row>
    <row r="380" spans="1:32" x14ac:dyDescent="0.2">
      <c r="A380" s="44"/>
      <c r="B380" s="170" t="s">
        <v>991</v>
      </c>
      <c r="C380" s="171" t="s">
        <v>684</v>
      </c>
      <c r="D380" s="170" t="s">
        <v>113</v>
      </c>
      <c r="E380" s="182" t="s">
        <v>685</v>
      </c>
      <c r="F380" s="172" t="s">
        <v>126</v>
      </c>
      <c r="G380" s="178">
        <v>25.3333333</v>
      </c>
      <c r="H380" s="258"/>
      <c r="I380" s="173">
        <f t="shared" si="26"/>
        <v>0</v>
      </c>
      <c r="J380" s="173">
        <f t="shared" si="27"/>
        <v>0</v>
      </c>
      <c r="K380" s="174" t="e">
        <f t="shared" si="28"/>
        <v>#DIV/0!</v>
      </c>
      <c r="L380" s="227">
        <v>84.69</v>
      </c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</row>
    <row r="381" spans="1:32" x14ac:dyDescent="0.2">
      <c r="A381" s="44"/>
      <c r="B381" s="170" t="s">
        <v>992</v>
      </c>
      <c r="C381" s="171" t="s">
        <v>686</v>
      </c>
      <c r="D381" s="170" t="s">
        <v>113</v>
      </c>
      <c r="E381" s="182" t="s">
        <v>687</v>
      </c>
      <c r="F381" s="172" t="s">
        <v>126</v>
      </c>
      <c r="G381" s="178">
        <v>52</v>
      </c>
      <c r="H381" s="258"/>
      <c r="I381" s="173">
        <f t="shared" si="26"/>
        <v>0</v>
      </c>
      <c r="J381" s="173">
        <f t="shared" si="27"/>
        <v>0</v>
      </c>
      <c r="K381" s="174" t="e">
        <f t="shared" si="28"/>
        <v>#DIV/0!</v>
      </c>
      <c r="L381" s="227">
        <v>2.25</v>
      </c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</row>
    <row r="382" spans="1:32" ht="28.5" x14ac:dyDescent="0.2">
      <c r="A382" s="44"/>
      <c r="B382" s="170" t="s">
        <v>993</v>
      </c>
      <c r="C382" s="171">
        <v>90460</v>
      </c>
      <c r="D382" s="170" t="s">
        <v>35</v>
      </c>
      <c r="E382" s="170" t="s">
        <v>556</v>
      </c>
      <c r="F382" s="172" t="s">
        <v>44</v>
      </c>
      <c r="G382" s="178">
        <v>18</v>
      </c>
      <c r="H382" s="258"/>
      <c r="I382" s="173">
        <f t="shared" si="26"/>
        <v>0</v>
      </c>
      <c r="J382" s="173">
        <f t="shared" si="27"/>
        <v>0</v>
      </c>
      <c r="K382" s="174" t="e">
        <f t="shared" si="28"/>
        <v>#DIV/0!</v>
      </c>
      <c r="L382" s="227">
        <v>27.48</v>
      </c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</row>
    <row r="383" spans="1:32" x14ac:dyDescent="0.2">
      <c r="A383" s="44"/>
      <c r="B383" s="166">
        <v>18</v>
      </c>
      <c r="C383" s="166"/>
      <c r="D383" s="166"/>
      <c r="E383" s="166" t="s">
        <v>215</v>
      </c>
      <c r="F383" s="166"/>
      <c r="G383" s="177"/>
      <c r="H383" s="259"/>
      <c r="I383" s="173"/>
      <c r="J383" s="188">
        <f>SUM(J384:J389)</f>
        <v>0</v>
      </c>
      <c r="K383" s="169" t="e">
        <f>SUM(K374:K382)</f>
        <v>#DIV/0!</v>
      </c>
      <c r="L383" s="227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</row>
    <row r="384" spans="1:32" ht="28.5" x14ac:dyDescent="0.2">
      <c r="A384" s="44"/>
      <c r="B384" s="170" t="s">
        <v>204</v>
      </c>
      <c r="C384" s="171">
        <v>91940</v>
      </c>
      <c r="D384" s="170" t="s">
        <v>35</v>
      </c>
      <c r="E384" s="170" t="s">
        <v>230</v>
      </c>
      <c r="F384" s="172" t="s">
        <v>38</v>
      </c>
      <c r="G384" s="178">
        <v>28</v>
      </c>
      <c r="H384" s="258"/>
      <c r="I384" s="173">
        <f t="shared" si="26"/>
        <v>0</v>
      </c>
      <c r="J384" s="173">
        <f t="shared" si="27"/>
        <v>0</v>
      </c>
      <c r="K384" s="174" t="e">
        <f>J384/$J$383</f>
        <v>#DIV/0!</v>
      </c>
      <c r="L384" s="227">
        <v>21.69</v>
      </c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</row>
    <row r="385" spans="1:32" x14ac:dyDescent="0.2">
      <c r="A385" s="44"/>
      <c r="B385" s="170" t="s">
        <v>994</v>
      </c>
      <c r="C385" s="171">
        <v>98307</v>
      </c>
      <c r="D385" s="170" t="s">
        <v>35</v>
      </c>
      <c r="E385" s="170" t="s">
        <v>216</v>
      </c>
      <c r="F385" s="172" t="s">
        <v>38</v>
      </c>
      <c r="G385" s="178">
        <v>18</v>
      </c>
      <c r="H385" s="258"/>
      <c r="I385" s="173">
        <f t="shared" si="26"/>
        <v>0</v>
      </c>
      <c r="J385" s="173">
        <f t="shared" si="27"/>
        <v>0</v>
      </c>
      <c r="K385" s="174" t="e">
        <f t="shared" ref="K385:K389" si="29">J385/$J$383</f>
        <v>#DIV/0!</v>
      </c>
      <c r="L385" s="227">
        <v>44.72</v>
      </c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</row>
    <row r="386" spans="1:32" ht="28.5" x14ac:dyDescent="0.2">
      <c r="A386" s="44"/>
      <c r="B386" s="170" t="s">
        <v>995</v>
      </c>
      <c r="C386" s="171">
        <v>91837</v>
      </c>
      <c r="D386" s="170" t="s">
        <v>35</v>
      </c>
      <c r="E386" s="170" t="s">
        <v>467</v>
      </c>
      <c r="F386" s="172" t="s">
        <v>44</v>
      </c>
      <c r="G386" s="178">
        <v>82</v>
      </c>
      <c r="H386" s="258"/>
      <c r="I386" s="173">
        <f t="shared" si="26"/>
        <v>0</v>
      </c>
      <c r="J386" s="173">
        <f t="shared" si="27"/>
        <v>0</v>
      </c>
      <c r="K386" s="174" t="e">
        <f t="shared" si="29"/>
        <v>#DIV/0!</v>
      </c>
      <c r="L386" s="227">
        <v>26.91</v>
      </c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</row>
    <row r="387" spans="1:32" ht="28.5" x14ac:dyDescent="0.2">
      <c r="A387" s="44"/>
      <c r="B387" s="170" t="s">
        <v>996</v>
      </c>
      <c r="C387" s="171">
        <v>91835</v>
      </c>
      <c r="D387" s="170" t="s">
        <v>35</v>
      </c>
      <c r="E387" s="170" t="s">
        <v>468</v>
      </c>
      <c r="F387" s="172" t="s">
        <v>44</v>
      </c>
      <c r="G387" s="178">
        <v>55.7</v>
      </c>
      <c r="H387" s="258"/>
      <c r="I387" s="173">
        <f t="shared" si="26"/>
        <v>0</v>
      </c>
      <c r="J387" s="173">
        <f t="shared" si="27"/>
        <v>0</v>
      </c>
      <c r="K387" s="174" t="e">
        <f t="shared" si="29"/>
        <v>#DIV/0!</v>
      </c>
      <c r="L387" s="227">
        <v>22.15</v>
      </c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</row>
    <row r="388" spans="1:32" ht="28.5" x14ac:dyDescent="0.2">
      <c r="A388" s="44"/>
      <c r="B388" s="170" t="s">
        <v>997</v>
      </c>
      <c r="C388" s="171">
        <v>91865</v>
      </c>
      <c r="D388" s="170" t="s">
        <v>35</v>
      </c>
      <c r="E388" s="170" t="s">
        <v>470</v>
      </c>
      <c r="F388" s="172" t="s">
        <v>44</v>
      </c>
      <c r="G388" s="178">
        <v>44.8</v>
      </c>
      <c r="H388" s="258"/>
      <c r="I388" s="173">
        <f t="shared" si="26"/>
        <v>0</v>
      </c>
      <c r="J388" s="173">
        <f t="shared" si="27"/>
        <v>0</v>
      </c>
      <c r="K388" s="174" t="e">
        <f t="shared" si="29"/>
        <v>#DIV/0!</v>
      </c>
      <c r="L388" s="227">
        <v>20.100000000000001</v>
      </c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</row>
    <row r="389" spans="1:32" ht="28.5" x14ac:dyDescent="0.2">
      <c r="A389" s="44"/>
      <c r="B389" s="170" t="s">
        <v>998</v>
      </c>
      <c r="C389" s="171">
        <v>93009</v>
      </c>
      <c r="D389" s="170" t="s">
        <v>35</v>
      </c>
      <c r="E389" s="170" t="s">
        <v>471</v>
      </c>
      <c r="F389" s="172" t="s">
        <v>44</v>
      </c>
      <c r="G389" s="178">
        <v>16</v>
      </c>
      <c r="H389" s="258"/>
      <c r="I389" s="173">
        <f t="shared" si="26"/>
        <v>0</v>
      </c>
      <c r="J389" s="173">
        <f t="shared" si="27"/>
        <v>0</v>
      </c>
      <c r="K389" s="174" t="e">
        <f t="shared" si="29"/>
        <v>#DIV/0!</v>
      </c>
      <c r="L389" s="227">
        <v>27.6</v>
      </c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</row>
    <row r="390" spans="1:32" s="194" customFormat="1" x14ac:dyDescent="0.2">
      <c r="A390" s="195"/>
      <c r="B390" s="189">
        <v>19</v>
      </c>
      <c r="C390" s="189"/>
      <c r="D390" s="189"/>
      <c r="E390" s="189" t="s">
        <v>217</v>
      </c>
      <c r="F390" s="189"/>
      <c r="G390" s="190"/>
      <c r="H390" s="261"/>
      <c r="I390" s="173"/>
      <c r="J390" s="188">
        <f>SUM(J391:J400)</f>
        <v>0</v>
      </c>
      <c r="K390" s="191" t="e">
        <f>SUM(K384:K389)</f>
        <v>#DIV/0!</v>
      </c>
      <c r="L390" s="227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1:32" ht="28.5" x14ac:dyDescent="0.2">
      <c r="A391" s="44"/>
      <c r="B391" s="170" t="s">
        <v>206</v>
      </c>
      <c r="C391" s="171">
        <v>103835</v>
      </c>
      <c r="D391" s="170" t="s">
        <v>35</v>
      </c>
      <c r="E391" s="170" t="s">
        <v>218</v>
      </c>
      <c r="F391" s="172" t="s">
        <v>44</v>
      </c>
      <c r="G391" s="178">
        <v>100</v>
      </c>
      <c r="H391" s="258"/>
      <c r="I391" s="173">
        <f t="shared" si="26"/>
        <v>0</v>
      </c>
      <c r="J391" s="173">
        <f t="shared" si="27"/>
        <v>0</v>
      </c>
      <c r="K391" s="174" t="e">
        <f>J391/$J$390</f>
        <v>#DIV/0!</v>
      </c>
      <c r="L391" s="227">
        <v>66.28</v>
      </c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</row>
    <row r="392" spans="1:32" ht="28.5" x14ac:dyDescent="0.2">
      <c r="A392" s="44"/>
      <c r="B392" s="170" t="s">
        <v>999</v>
      </c>
      <c r="C392" s="171">
        <v>103865</v>
      </c>
      <c r="D392" s="170" t="s">
        <v>35</v>
      </c>
      <c r="E392" s="170" t="s">
        <v>219</v>
      </c>
      <c r="F392" s="172" t="s">
        <v>38</v>
      </c>
      <c r="G392" s="178">
        <v>10</v>
      </c>
      <c r="H392" s="258"/>
      <c r="I392" s="173">
        <f t="shared" si="26"/>
        <v>0</v>
      </c>
      <c r="J392" s="173">
        <f t="shared" si="27"/>
        <v>0</v>
      </c>
      <c r="K392" s="174" t="e">
        <f t="shared" ref="K392:K400" si="30">J392/$J$390</f>
        <v>#DIV/0!</v>
      </c>
      <c r="L392" s="227">
        <v>26.77</v>
      </c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</row>
    <row r="393" spans="1:32" ht="28.5" x14ac:dyDescent="0.2">
      <c r="A393" s="44"/>
      <c r="B393" s="170" t="s">
        <v>1000</v>
      </c>
      <c r="C393" s="171">
        <v>103838</v>
      </c>
      <c r="D393" s="170" t="s">
        <v>35</v>
      </c>
      <c r="E393" s="170" t="s">
        <v>221</v>
      </c>
      <c r="F393" s="172" t="s">
        <v>38</v>
      </c>
      <c r="G393" s="178">
        <v>50</v>
      </c>
      <c r="H393" s="258"/>
      <c r="I393" s="173">
        <f t="shared" si="26"/>
        <v>0</v>
      </c>
      <c r="J393" s="173">
        <f t="shared" si="27"/>
        <v>0</v>
      </c>
      <c r="K393" s="174" t="e">
        <f t="shared" si="30"/>
        <v>#DIV/0!</v>
      </c>
      <c r="L393" s="227">
        <v>19.829999999999998</v>
      </c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</row>
    <row r="394" spans="1:32" ht="28.5" x14ac:dyDescent="0.2">
      <c r="A394" s="44"/>
      <c r="B394" s="170" t="s">
        <v>1001</v>
      </c>
      <c r="C394" s="171">
        <v>103847</v>
      </c>
      <c r="D394" s="170" t="s">
        <v>35</v>
      </c>
      <c r="E394" s="170" t="s">
        <v>220</v>
      </c>
      <c r="F394" s="172" t="s">
        <v>38</v>
      </c>
      <c r="G394" s="178">
        <v>10</v>
      </c>
      <c r="H394" s="258"/>
      <c r="I394" s="173">
        <f t="shared" si="26"/>
        <v>0</v>
      </c>
      <c r="J394" s="173">
        <f t="shared" si="27"/>
        <v>0</v>
      </c>
      <c r="K394" s="174" t="e">
        <f t="shared" si="30"/>
        <v>#DIV/0!</v>
      </c>
      <c r="L394" s="227">
        <v>12.99</v>
      </c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</row>
    <row r="395" spans="1:32" ht="28.5" x14ac:dyDescent="0.2">
      <c r="A395" s="44"/>
      <c r="B395" s="170" t="s">
        <v>1002</v>
      </c>
      <c r="C395" s="171" t="s">
        <v>688</v>
      </c>
      <c r="D395" s="170" t="s">
        <v>113</v>
      </c>
      <c r="E395" s="182" t="s">
        <v>689</v>
      </c>
      <c r="F395" s="172" t="s">
        <v>126</v>
      </c>
      <c r="G395" s="178">
        <v>1</v>
      </c>
      <c r="H395" s="258"/>
      <c r="I395" s="173">
        <f t="shared" si="26"/>
        <v>0</v>
      </c>
      <c r="J395" s="173">
        <f t="shared" si="27"/>
        <v>0</v>
      </c>
      <c r="K395" s="174" t="e">
        <f t="shared" si="30"/>
        <v>#DIV/0!</v>
      </c>
      <c r="L395" s="227">
        <v>1309.6400000000001</v>
      </c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</row>
    <row r="396" spans="1:32" ht="28.5" x14ac:dyDescent="0.2">
      <c r="A396" s="44"/>
      <c r="B396" s="170" t="s">
        <v>1003</v>
      </c>
      <c r="C396" s="171" t="s">
        <v>544</v>
      </c>
      <c r="D396" s="170" t="s">
        <v>113</v>
      </c>
      <c r="E396" s="182" t="s">
        <v>545</v>
      </c>
      <c r="F396" s="172" t="s">
        <v>126</v>
      </c>
      <c r="G396" s="178">
        <v>1</v>
      </c>
      <c r="H396" s="258"/>
      <c r="I396" s="173">
        <f t="shared" si="26"/>
        <v>0</v>
      </c>
      <c r="J396" s="173">
        <f t="shared" si="27"/>
        <v>0</v>
      </c>
      <c r="K396" s="174" t="e">
        <f t="shared" si="30"/>
        <v>#DIV/0!</v>
      </c>
      <c r="L396" s="227">
        <v>867.11</v>
      </c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</row>
    <row r="397" spans="1:32" ht="28.5" x14ac:dyDescent="0.2">
      <c r="A397" s="44"/>
      <c r="B397" s="170" t="s">
        <v>1004</v>
      </c>
      <c r="C397" s="171">
        <v>97330</v>
      </c>
      <c r="D397" s="170" t="s">
        <v>35</v>
      </c>
      <c r="E397" s="170" t="s">
        <v>680</v>
      </c>
      <c r="F397" s="172" t="s">
        <v>44</v>
      </c>
      <c r="G397" s="178">
        <v>6</v>
      </c>
      <c r="H397" s="258"/>
      <c r="I397" s="173">
        <f t="shared" si="26"/>
        <v>0</v>
      </c>
      <c r="J397" s="173">
        <f t="shared" si="27"/>
        <v>0</v>
      </c>
      <c r="K397" s="174" t="e">
        <f t="shared" si="30"/>
        <v>#DIV/0!</v>
      </c>
      <c r="L397" s="227">
        <v>68.069999999999993</v>
      </c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</row>
    <row r="398" spans="1:32" x14ac:dyDescent="0.2">
      <c r="A398" s="44"/>
      <c r="B398" s="170" t="s">
        <v>1005</v>
      </c>
      <c r="C398" s="171" t="s">
        <v>483</v>
      </c>
      <c r="D398" s="170" t="s">
        <v>113</v>
      </c>
      <c r="E398" s="182" t="s">
        <v>484</v>
      </c>
      <c r="F398" s="172" t="s">
        <v>173</v>
      </c>
      <c r="G398" s="178">
        <v>4</v>
      </c>
      <c r="H398" s="258"/>
      <c r="I398" s="173">
        <f t="shared" si="26"/>
        <v>0</v>
      </c>
      <c r="J398" s="173">
        <f t="shared" si="27"/>
        <v>0</v>
      </c>
      <c r="K398" s="174" t="e">
        <f t="shared" si="30"/>
        <v>#DIV/0!</v>
      </c>
      <c r="L398" s="227">
        <v>24.77</v>
      </c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</row>
    <row r="399" spans="1:32" ht="28.5" x14ac:dyDescent="0.2">
      <c r="A399" s="44"/>
      <c r="B399" s="170" t="s">
        <v>1006</v>
      </c>
      <c r="C399" s="171">
        <v>100862</v>
      </c>
      <c r="D399" s="170" t="s">
        <v>35</v>
      </c>
      <c r="E399" s="170" t="s">
        <v>485</v>
      </c>
      <c r="F399" s="172" t="s">
        <v>38</v>
      </c>
      <c r="G399" s="178">
        <v>8</v>
      </c>
      <c r="H399" s="258"/>
      <c r="I399" s="173">
        <f t="shared" si="26"/>
        <v>0</v>
      </c>
      <c r="J399" s="173">
        <f t="shared" si="27"/>
        <v>0</v>
      </c>
      <c r="K399" s="174" t="e">
        <f t="shared" si="30"/>
        <v>#DIV/0!</v>
      </c>
      <c r="L399" s="227">
        <v>44.41</v>
      </c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</row>
    <row r="400" spans="1:32" ht="42.75" x14ac:dyDescent="0.2">
      <c r="A400" s="44"/>
      <c r="B400" s="170" t="s">
        <v>1007</v>
      </c>
      <c r="C400" s="171">
        <v>91179</v>
      </c>
      <c r="D400" s="170" t="s">
        <v>35</v>
      </c>
      <c r="E400" s="170" t="s">
        <v>486</v>
      </c>
      <c r="F400" s="172" t="s">
        <v>44</v>
      </c>
      <c r="G400" s="178">
        <v>40</v>
      </c>
      <c r="H400" s="258"/>
      <c r="I400" s="173">
        <f t="shared" si="26"/>
        <v>0</v>
      </c>
      <c r="J400" s="173">
        <f t="shared" si="27"/>
        <v>0</v>
      </c>
      <c r="K400" s="174" t="e">
        <f t="shared" si="30"/>
        <v>#DIV/0!</v>
      </c>
      <c r="L400" s="227">
        <v>20.49</v>
      </c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</row>
    <row r="401" spans="1:32" s="194" customFormat="1" ht="13.9" customHeight="1" x14ac:dyDescent="0.2">
      <c r="A401" s="195"/>
      <c r="B401" s="189">
        <v>20</v>
      </c>
      <c r="C401" s="189"/>
      <c r="D401" s="189"/>
      <c r="E401" s="189" t="s">
        <v>487</v>
      </c>
      <c r="F401" s="189"/>
      <c r="G401" s="190"/>
      <c r="H401" s="261"/>
      <c r="I401" s="173"/>
      <c r="J401" s="188">
        <f>SUM(J403:J407)</f>
        <v>0</v>
      </c>
      <c r="K401" s="191" t="e">
        <f>SUM(K391:K400)</f>
        <v>#DIV/0!</v>
      </c>
      <c r="L401" s="227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1:32" x14ac:dyDescent="0.2">
      <c r="A402" s="44"/>
      <c r="B402" s="166" t="s">
        <v>207</v>
      </c>
      <c r="C402" s="166"/>
      <c r="D402" s="166"/>
      <c r="E402" s="166" t="s">
        <v>495</v>
      </c>
      <c r="F402" s="166"/>
      <c r="G402" s="177"/>
      <c r="H402" s="259"/>
      <c r="I402" s="173"/>
      <c r="J402" s="173"/>
      <c r="K402" s="169"/>
      <c r="L402" s="227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</row>
    <row r="403" spans="1:32" ht="27.6" customHeight="1" x14ac:dyDescent="0.2">
      <c r="A403" s="44"/>
      <c r="B403" s="170" t="s">
        <v>741</v>
      </c>
      <c r="C403" s="171">
        <v>104658</v>
      </c>
      <c r="D403" s="170" t="s">
        <v>35</v>
      </c>
      <c r="E403" s="170" t="s">
        <v>690</v>
      </c>
      <c r="F403" s="172" t="s">
        <v>36</v>
      </c>
      <c r="G403" s="178">
        <v>14.59</v>
      </c>
      <c r="H403" s="258"/>
      <c r="I403" s="173">
        <f t="shared" si="26"/>
        <v>0</v>
      </c>
      <c r="J403" s="173">
        <f t="shared" si="27"/>
        <v>0</v>
      </c>
      <c r="K403" s="174" t="e">
        <f>J403/$J$401</f>
        <v>#DIV/0!</v>
      </c>
      <c r="L403" s="227">
        <v>162.36000000000001</v>
      </c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</row>
    <row r="404" spans="1:32" x14ac:dyDescent="0.2">
      <c r="A404" s="44"/>
      <c r="B404" s="166" t="s">
        <v>210</v>
      </c>
      <c r="C404" s="166"/>
      <c r="D404" s="166"/>
      <c r="E404" s="166" t="s">
        <v>211</v>
      </c>
      <c r="F404" s="166"/>
      <c r="G404" s="177"/>
      <c r="H404" s="259"/>
      <c r="I404" s="173"/>
      <c r="J404" s="173"/>
      <c r="K404" s="174"/>
      <c r="L404" s="227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</row>
    <row r="405" spans="1:32" x14ac:dyDescent="0.2">
      <c r="A405" s="44"/>
      <c r="B405" s="170" t="s">
        <v>742</v>
      </c>
      <c r="C405" s="171">
        <v>103946</v>
      </c>
      <c r="D405" s="170" t="s">
        <v>35</v>
      </c>
      <c r="E405" s="170" t="s">
        <v>213</v>
      </c>
      <c r="F405" s="172" t="s">
        <v>36</v>
      </c>
      <c r="G405" s="178">
        <v>72.66</v>
      </c>
      <c r="H405" s="258"/>
      <c r="I405" s="173">
        <f t="shared" ref="I405:I409" si="31">IF(H405&lt;=L405,H405*$J$9+H405,"ERRO, VALOR SUP. AO DE REF.")</f>
        <v>0</v>
      </c>
      <c r="J405" s="173">
        <f t="shared" si="27"/>
        <v>0</v>
      </c>
      <c r="K405" s="174" t="e">
        <f t="shared" ref="K405:K407" si="32">J405/$J$401</f>
        <v>#DIV/0!</v>
      </c>
      <c r="L405" s="227">
        <v>21.98</v>
      </c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</row>
    <row r="406" spans="1:32" x14ac:dyDescent="0.2">
      <c r="A406" s="44"/>
      <c r="B406" s="166" t="s">
        <v>496</v>
      </c>
      <c r="C406" s="166"/>
      <c r="D406" s="166"/>
      <c r="E406" s="166" t="s">
        <v>488</v>
      </c>
      <c r="F406" s="166"/>
      <c r="G406" s="177"/>
      <c r="H406" s="259"/>
      <c r="I406" s="173"/>
      <c r="J406" s="173"/>
      <c r="K406" s="174"/>
      <c r="L406" s="227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</row>
    <row r="407" spans="1:32" x14ac:dyDescent="0.2">
      <c r="A407" s="44"/>
      <c r="B407" s="170" t="s">
        <v>743</v>
      </c>
      <c r="C407" s="171" t="s">
        <v>208</v>
      </c>
      <c r="D407" s="170" t="s">
        <v>113</v>
      </c>
      <c r="E407" s="182" t="s">
        <v>209</v>
      </c>
      <c r="F407" s="172" t="s">
        <v>126</v>
      </c>
      <c r="G407" s="178">
        <v>10</v>
      </c>
      <c r="H407" s="258"/>
      <c r="I407" s="173">
        <f t="shared" si="31"/>
        <v>0</v>
      </c>
      <c r="J407" s="173">
        <f t="shared" ref="J407:J409" si="33">I407*G407</f>
        <v>0</v>
      </c>
      <c r="K407" s="174" t="e">
        <f t="shared" si="32"/>
        <v>#DIV/0!</v>
      </c>
      <c r="L407" s="227">
        <v>113.65</v>
      </c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</row>
    <row r="408" spans="1:32" x14ac:dyDescent="0.2">
      <c r="A408" s="44"/>
      <c r="B408" s="166">
        <v>21</v>
      </c>
      <c r="C408" s="166"/>
      <c r="D408" s="166"/>
      <c r="E408" s="166" t="s">
        <v>489</v>
      </c>
      <c r="F408" s="166"/>
      <c r="G408" s="177"/>
      <c r="H408" s="259"/>
      <c r="I408" s="173"/>
      <c r="J408" s="188">
        <f>SUM(J409)</f>
        <v>0</v>
      </c>
      <c r="K408" s="169" t="e">
        <f>SUM(K403:K407)</f>
        <v>#DIV/0!</v>
      </c>
      <c r="L408" s="227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</row>
    <row r="409" spans="1:32" x14ac:dyDescent="0.2">
      <c r="A409" s="44"/>
      <c r="B409" s="170" t="s">
        <v>212</v>
      </c>
      <c r="C409" s="171" t="s">
        <v>222</v>
      </c>
      <c r="D409" s="170" t="s">
        <v>113</v>
      </c>
      <c r="E409" s="182" t="s">
        <v>223</v>
      </c>
      <c r="F409" s="172" t="s">
        <v>36</v>
      </c>
      <c r="G409" s="178">
        <v>389.78</v>
      </c>
      <c r="H409" s="258"/>
      <c r="I409" s="173">
        <f t="shared" si="31"/>
        <v>0</v>
      </c>
      <c r="J409" s="173">
        <f t="shared" si="33"/>
        <v>0</v>
      </c>
      <c r="K409" s="174" t="e">
        <f>J409/$J$408</f>
        <v>#DIV/0!</v>
      </c>
      <c r="L409" s="227">
        <v>11.67</v>
      </c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</row>
    <row r="410" spans="1:32" ht="15.75" customHeight="1" x14ac:dyDescent="0.2">
      <c r="A410" s="33"/>
      <c r="B410" s="203"/>
      <c r="C410" s="203"/>
      <c r="D410" s="203"/>
      <c r="E410" s="203"/>
      <c r="F410" s="203"/>
      <c r="G410" s="179"/>
      <c r="H410" s="203"/>
      <c r="I410" s="203" t="s">
        <v>32</v>
      </c>
      <c r="J410" s="184">
        <f>RESUMO!E39</f>
        <v>0</v>
      </c>
      <c r="K410" s="203"/>
      <c r="L410" s="227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</row>
    <row r="411" spans="1:32" ht="15.75" customHeight="1" x14ac:dyDescent="0.2">
      <c r="A411" s="33"/>
      <c r="B411" s="175"/>
      <c r="C411" s="175"/>
      <c r="D411" s="175"/>
      <c r="E411" s="175"/>
      <c r="F411" s="175"/>
      <c r="G411" s="180"/>
      <c r="H411" s="175"/>
      <c r="I411" s="175"/>
      <c r="J411" s="175"/>
      <c r="K411" s="175"/>
      <c r="L411" s="227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</row>
    <row r="412" spans="1:32" ht="15.75" customHeight="1" x14ac:dyDescent="0.2">
      <c r="A412" s="33"/>
      <c r="B412" s="289"/>
      <c r="C412" s="289"/>
      <c r="D412" s="289"/>
      <c r="E412" s="176"/>
      <c r="F412" s="203"/>
      <c r="G412" s="179"/>
      <c r="H412" s="203"/>
      <c r="I412" s="183" t="s">
        <v>226</v>
      </c>
      <c r="J412" s="196">
        <f>J410-J413</f>
        <v>0</v>
      </c>
      <c r="K412" s="203"/>
      <c r="L412" s="227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</row>
    <row r="413" spans="1:32" ht="15.75" customHeight="1" x14ac:dyDescent="0.2">
      <c r="A413" s="33"/>
      <c r="B413" s="289"/>
      <c r="C413" s="289"/>
      <c r="D413" s="289"/>
      <c r="E413" s="176"/>
      <c r="F413" s="203"/>
      <c r="G413" s="179"/>
      <c r="H413" s="203"/>
      <c r="I413" s="183" t="s">
        <v>227</v>
      </c>
      <c r="J413" s="196">
        <f>(J410*24.88/100)</f>
        <v>0</v>
      </c>
      <c r="K413" s="203"/>
      <c r="L413" s="227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</row>
    <row r="414" spans="1:32" ht="15.75" customHeight="1" x14ac:dyDescent="0.2">
      <c r="A414" s="33"/>
      <c r="B414" s="289"/>
      <c r="C414" s="289"/>
      <c r="D414" s="289"/>
      <c r="E414" s="176"/>
      <c r="F414" s="203"/>
      <c r="G414" s="179"/>
      <c r="H414" s="203"/>
      <c r="I414" s="183" t="s">
        <v>228</v>
      </c>
      <c r="J414" s="197">
        <f>J412+J413</f>
        <v>0</v>
      </c>
      <c r="K414" s="203"/>
      <c r="L414" s="227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</row>
    <row r="415" spans="1:32" ht="15.75" hidden="1" customHeight="1" x14ac:dyDescent="0.2">
      <c r="A415" s="33"/>
      <c r="B415" s="33"/>
      <c r="C415" s="33"/>
      <c r="D415" s="33"/>
      <c r="E415" s="33"/>
      <c r="F415" s="33"/>
      <c r="G415" s="139"/>
      <c r="H415" s="33"/>
      <c r="I415" s="33"/>
      <c r="J415" s="33"/>
      <c r="K415" s="33"/>
      <c r="L415" s="227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</row>
    <row r="416" spans="1:32" ht="15.75" hidden="1" customHeight="1" x14ac:dyDescent="0.2">
      <c r="A416" s="33"/>
      <c r="B416" s="33"/>
      <c r="C416" s="33"/>
      <c r="D416" s="33"/>
      <c r="E416" s="33"/>
      <c r="F416" s="33"/>
      <c r="G416" s="139"/>
      <c r="H416" s="33"/>
      <c r="I416" s="33"/>
      <c r="J416" s="33"/>
      <c r="K416" s="33"/>
      <c r="L416" s="227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</row>
    <row r="417" spans="1:32" ht="15.75" hidden="1" customHeight="1" x14ac:dyDescent="0.2">
      <c r="A417" s="33"/>
      <c r="B417" s="33"/>
      <c r="C417" s="33"/>
      <c r="D417" s="33"/>
      <c r="E417" s="33"/>
      <c r="F417" s="33"/>
      <c r="G417" s="139"/>
      <c r="H417" s="33"/>
      <c r="I417" s="33"/>
      <c r="J417" s="33"/>
      <c r="K417" s="33"/>
      <c r="L417" s="227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</row>
    <row r="418" spans="1:32" ht="15.75" hidden="1" customHeight="1" x14ac:dyDescent="0.2">
      <c r="A418" s="33"/>
      <c r="B418" s="33"/>
      <c r="C418" s="33"/>
      <c r="D418" s="33"/>
      <c r="E418" s="33"/>
      <c r="F418" s="33"/>
      <c r="G418" s="139"/>
      <c r="H418" s="33"/>
      <c r="I418" s="33"/>
      <c r="J418" s="33"/>
      <c r="K418" s="33"/>
      <c r="L418" s="227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</row>
    <row r="419" spans="1:32" ht="15.75" hidden="1" customHeight="1" x14ac:dyDescent="0.2">
      <c r="A419" s="33"/>
      <c r="B419" s="33"/>
      <c r="C419" s="33"/>
      <c r="D419" s="33"/>
      <c r="E419" s="33"/>
      <c r="F419" s="33"/>
      <c r="G419" s="139"/>
      <c r="H419" s="33"/>
      <c r="I419" s="33"/>
      <c r="J419" s="33"/>
      <c r="K419" s="33"/>
      <c r="L419" s="227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</row>
    <row r="420" spans="1:32" ht="15.75" hidden="1" customHeight="1" x14ac:dyDescent="0.2">
      <c r="A420" s="33"/>
      <c r="B420" s="33"/>
      <c r="C420" s="33"/>
      <c r="D420" s="33"/>
      <c r="E420" s="33"/>
      <c r="F420" s="33"/>
      <c r="G420" s="139"/>
      <c r="H420" s="33"/>
      <c r="I420" s="33"/>
      <c r="J420" s="33"/>
      <c r="K420" s="33"/>
      <c r="L420" s="227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</row>
    <row r="421" spans="1:32" ht="15.75" hidden="1" customHeight="1" x14ac:dyDescent="0.2">
      <c r="A421" s="33"/>
      <c r="B421" s="33"/>
      <c r="C421" s="33"/>
      <c r="D421" s="33"/>
      <c r="E421" s="33"/>
      <c r="F421" s="33"/>
      <c r="G421" s="139"/>
      <c r="H421" s="33"/>
      <c r="I421" s="33"/>
      <c r="J421" s="33"/>
      <c r="K421" s="33"/>
      <c r="L421" s="227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</row>
    <row r="422" spans="1:32" ht="15.75" hidden="1" customHeight="1" x14ac:dyDescent="0.2">
      <c r="A422" s="33"/>
      <c r="B422" s="33"/>
      <c r="C422" s="33"/>
      <c r="D422" s="33"/>
      <c r="E422" s="33"/>
      <c r="F422" s="33"/>
      <c r="G422" s="139"/>
      <c r="H422" s="33"/>
      <c r="I422" s="33"/>
      <c r="J422" s="33"/>
      <c r="K422" s="33"/>
      <c r="L422" s="227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</row>
    <row r="423" spans="1:32" ht="15.75" hidden="1" customHeight="1" x14ac:dyDescent="0.2">
      <c r="A423" s="33"/>
      <c r="B423" s="33"/>
      <c r="C423" s="33"/>
      <c r="D423" s="33"/>
      <c r="E423" s="33"/>
      <c r="F423" s="33"/>
      <c r="G423" s="139"/>
      <c r="H423" s="33"/>
      <c r="I423" s="33"/>
      <c r="J423" s="33"/>
      <c r="K423" s="33"/>
      <c r="L423" s="227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</row>
    <row r="424" spans="1:32" ht="15.75" hidden="1" customHeight="1" x14ac:dyDescent="0.2">
      <c r="A424" s="33"/>
      <c r="B424" s="33"/>
      <c r="C424" s="33"/>
      <c r="D424" s="33"/>
      <c r="E424" s="33"/>
      <c r="F424" s="33"/>
      <c r="G424" s="139"/>
      <c r="H424" s="33"/>
      <c r="I424" s="33"/>
      <c r="J424" s="33"/>
      <c r="K424" s="33"/>
      <c r="L424" s="227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</row>
    <row r="425" spans="1:32" ht="15.75" hidden="1" customHeight="1" x14ac:dyDescent="0.2">
      <c r="A425" s="33"/>
      <c r="B425" s="33"/>
      <c r="C425" s="33"/>
      <c r="D425" s="33"/>
      <c r="E425" s="33"/>
      <c r="F425" s="33"/>
      <c r="G425" s="139"/>
      <c r="H425" s="33"/>
      <c r="I425" s="33"/>
      <c r="J425" s="33"/>
      <c r="K425" s="33"/>
      <c r="L425" s="227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</row>
    <row r="426" spans="1:32" ht="15.75" hidden="1" customHeight="1" x14ac:dyDescent="0.2">
      <c r="A426" s="33"/>
      <c r="B426" s="33"/>
      <c r="C426" s="33"/>
      <c r="D426" s="33"/>
      <c r="E426" s="33"/>
      <c r="F426" s="33"/>
      <c r="G426" s="139"/>
      <c r="H426" s="33"/>
      <c r="I426" s="33"/>
      <c r="J426" s="33"/>
      <c r="K426" s="33"/>
      <c r="L426" s="227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</row>
    <row r="427" spans="1:32" ht="15.75" hidden="1" customHeight="1" x14ac:dyDescent="0.2">
      <c r="A427" s="33"/>
      <c r="B427" s="33"/>
      <c r="C427" s="33"/>
      <c r="D427" s="33"/>
      <c r="E427" s="33"/>
      <c r="F427" s="33"/>
      <c r="G427" s="139"/>
      <c r="H427" s="33"/>
      <c r="I427" s="33"/>
      <c r="J427" s="33"/>
      <c r="K427" s="33"/>
      <c r="L427" s="227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</row>
    <row r="428" spans="1:32" ht="15.75" hidden="1" customHeight="1" x14ac:dyDescent="0.2">
      <c r="A428" s="33"/>
      <c r="B428" s="33"/>
      <c r="C428" s="33"/>
      <c r="D428" s="33"/>
      <c r="E428" s="33"/>
      <c r="F428" s="33"/>
      <c r="G428" s="139"/>
      <c r="H428" s="33"/>
      <c r="I428" s="33"/>
      <c r="J428" s="33"/>
      <c r="K428" s="33"/>
      <c r="L428" s="227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</row>
    <row r="429" spans="1:32" ht="15.75" hidden="1" customHeight="1" x14ac:dyDescent="0.2">
      <c r="A429" s="33"/>
      <c r="B429" s="33"/>
      <c r="C429" s="33"/>
      <c r="D429" s="33"/>
      <c r="E429" s="33"/>
      <c r="F429" s="33"/>
      <c r="G429" s="139"/>
      <c r="H429" s="33"/>
      <c r="I429" s="33"/>
      <c r="J429" s="33"/>
      <c r="K429" s="33"/>
      <c r="L429" s="227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</row>
    <row r="430" spans="1:32" ht="15.75" hidden="1" customHeight="1" x14ac:dyDescent="0.2">
      <c r="A430" s="33"/>
      <c r="B430" s="33"/>
      <c r="C430" s="33"/>
      <c r="D430" s="33"/>
      <c r="E430" s="33"/>
      <c r="F430" s="33"/>
      <c r="G430" s="139"/>
      <c r="H430" s="33"/>
      <c r="I430" s="33"/>
      <c r="J430" s="33"/>
      <c r="K430" s="33"/>
      <c r="L430" s="227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</row>
    <row r="431" spans="1:32" ht="15.75" hidden="1" customHeight="1" x14ac:dyDescent="0.2">
      <c r="A431" s="33"/>
      <c r="B431" s="33"/>
      <c r="C431" s="33"/>
      <c r="D431" s="33"/>
      <c r="E431" s="33"/>
      <c r="F431" s="33"/>
      <c r="G431" s="139"/>
      <c r="H431" s="33"/>
      <c r="I431" s="33"/>
      <c r="J431" s="33"/>
      <c r="K431" s="33"/>
      <c r="L431" s="227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</row>
    <row r="432" spans="1:32" ht="15.75" hidden="1" customHeight="1" x14ac:dyDescent="0.2">
      <c r="A432" s="33"/>
      <c r="B432" s="33"/>
      <c r="C432" s="33"/>
      <c r="D432" s="33"/>
      <c r="E432" s="33"/>
      <c r="F432" s="33"/>
      <c r="G432" s="139"/>
      <c r="H432" s="33"/>
      <c r="I432" s="33"/>
      <c r="J432" s="33"/>
      <c r="K432" s="33"/>
      <c r="L432" s="227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</row>
    <row r="433" spans="1:32" ht="15.75" hidden="1" customHeight="1" x14ac:dyDescent="0.2">
      <c r="A433" s="33"/>
      <c r="B433" s="33"/>
      <c r="C433" s="33"/>
      <c r="D433" s="33"/>
      <c r="E433" s="33"/>
      <c r="F433" s="33"/>
      <c r="G433" s="139"/>
      <c r="H433" s="33"/>
      <c r="I433" s="33"/>
      <c r="J433" s="33"/>
      <c r="K433" s="33"/>
      <c r="L433" s="227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</row>
    <row r="434" spans="1:32" ht="15.75" hidden="1" customHeight="1" x14ac:dyDescent="0.2">
      <c r="A434" s="33"/>
      <c r="B434" s="33"/>
      <c r="C434" s="33"/>
      <c r="D434" s="33"/>
      <c r="E434" s="33"/>
      <c r="F434" s="33"/>
      <c r="G434" s="139"/>
      <c r="H434" s="33"/>
      <c r="I434" s="33"/>
      <c r="J434" s="33"/>
      <c r="K434" s="33"/>
      <c r="L434" s="227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</row>
    <row r="435" spans="1:32" ht="15.75" hidden="1" customHeight="1" x14ac:dyDescent="0.2">
      <c r="A435" s="33"/>
      <c r="B435" s="33"/>
      <c r="C435" s="33"/>
      <c r="D435" s="33"/>
      <c r="E435" s="33"/>
      <c r="F435" s="33"/>
      <c r="G435" s="139"/>
      <c r="H435" s="33"/>
      <c r="I435" s="33"/>
      <c r="J435" s="33"/>
      <c r="K435" s="33"/>
      <c r="L435" s="227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</row>
    <row r="436" spans="1:32" ht="15.75" hidden="1" customHeight="1" x14ac:dyDescent="0.2">
      <c r="A436" s="33"/>
      <c r="B436" s="33"/>
      <c r="C436" s="33"/>
      <c r="D436" s="33"/>
      <c r="E436" s="33"/>
      <c r="F436" s="33"/>
      <c r="G436" s="139"/>
      <c r="H436" s="33"/>
      <c r="I436" s="33"/>
      <c r="J436" s="33"/>
      <c r="K436" s="33"/>
      <c r="L436" s="227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</row>
    <row r="437" spans="1:32" ht="15.75" hidden="1" customHeight="1" x14ac:dyDescent="0.2">
      <c r="A437" s="33"/>
      <c r="B437" s="33"/>
      <c r="C437" s="33"/>
      <c r="D437" s="33"/>
      <c r="E437" s="33"/>
      <c r="F437" s="33"/>
      <c r="G437" s="139"/>
      <c r="H437" s="33"/>
      <c r="I437" s="33"/>
      <c r="J437" s="33"/>
      <c r="K437" s="33"/>
      <c r="L437" s="227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</row>
    <row r="438" spans="1:32" ht="15.75" hidden="1" customHeight="1" x14ac:dyDescent="0.2">
      <c r="A438" s="33"/>
      <c r="B438" s="33"/>
      <c r="C438" s="33"/>
      <c r="D438" s="33"/>
      <c r="E438" s="33"/>
      <c r="F438" s="33"/>
      <c r="G438" s="139"/>
      <c r="H438" s="33"/>
      <c r="I438" s="33"/>
      <c r="J438" s="33"/>
      <c r="K438" s="33"/>
      <c r="L438" s="227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</row>
    <row r="439" spans="1:32" ht="15.75" hidden="1" customHeight="1" x14ac:dyDescent="0.2">
      <c r="A439" s="33"/>
      <c r="B439" s="33"/>
      <c r="C439" s="33"/>
      <c r="D439" s="33"/>
      <c r="E439" s="33"/>
      <c r="F439" s="33"/>
      <c r="G439" s="139"/>
      <c r="H439" s="33"/>
      <c r="I439" s="33"/>
      <c r="J439" s="33"/>
      <c r="K439" s="33"/>
      <c r="L439" s="227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</row>
    <row r="440" spans="1:32" ht="15.75" hidden="1" customHeight="1" x14ac:dyDescent="0.2">
      <c r="A440" s="33"/>
      <c r="B440" s="33"/>
      <c r="C440" s="33"/>
      <c r="D440" s="33"/>
      <c r="E440" s="33"/>
      <c r="F440" s="33"/>
      <c r="G440" s="139"/>
      <c r="H440" s="33"/>
      <c r="I440" s="33"/>
      <c r="J440" s="33"/>
      <c r="K440" s="33"/>
      <c r="L440" s="227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</row>
    <row r="441" spans="1:32" ht="15.75" hidden="1" customHeight="1" x14ac:dyDescent="0.2">
      <c r="A441" s="33"/>
      <c r="B441" s="33"/>
      <c r="C441" s="33"/>
      <c r="D441" s="33"/>
      <c r="E441" s="33"/>
      <c r="F441" s="33"/>
      <c r="G441" s="139"/>
      <c r="H441" s="33"/>
      <c r="I441" s="33"/>
      <c r="J441" s="33"/>
      <c r="K441" s="33"/>
      <c r="L441" s="227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</row>
    <row r="442" spans="1:32" ht="15.75" hidden="1" customHeight="1" x14ac:dyDescent="0.2">
      <c r="A442" s="33"/>
      <c r="B442" s="33"/>
      <c r="C442" s="33"/>
      <c r="D442" s="33"/>
      <c r="E442" s="33"/>
      <c r="F442" s="33"/>
      <c r="G442" s="139"/>
      <c r="H442" s="33"/>
      <c r="I442" s="33"/>
      <c r="J442" s="33"/>
      <c r="K442" s="33"/>
      <c r="L442" s="227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</row>
    <row r="443" spans="1:32" ht="15.75" hidden="1" customHeight="1" x14ac:dyDescent="0.2">
      <c r="A443" s="33"/>
      <c r="B443" s="33"/>
      <c r="C443" s="33"/>
      <c r="D443" s="33"/>
      <c r="E443" s="33"/>
      <c r="F443" s="33"/>
      <c r="G443" s="139"/>
      <c r="H443" s="33"/>
      <c r="I443" s="33"/>
      <c r="J443" s="33"/>
      <c r="K443" s="33"/>
      <c r="L443" s="227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</row>
    <row r="444" spans="1:32" ht="15.75" hidden="1" customHeight="1" x14ac:dyDescent="0.2">
      <c r="A444" s="33"/>
      <c r="B444" s="33"/>
      <c r="C444" s="33"/>
      <c r="D444" s="33"/>
      <c r="E444" s="33"/>
      <c r="F444" s="33"/>
      <c r="G444" s="139"/>
      <c r="H444" s="33"/>
      <c r="I444" s="33"/>
      <c r="J444" s="33"/>
      <c r="K444" s="33"/>
      <c r="L444" s="227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</row>
    <row r="445" spans="1:32" ht="15.75" hidden="1" customHeight="1" x14ac:dyDescent="0.2">
      <c r="A445" s="33"/>
      <c r="B445" s="33"/>
      <c r="C445" s="33"/>
      <c r="D445" s="33"/>
      <c r="E445" s="33"/>
      <c r="F445" s="33"/>
      <c r="G445" s="139"/>
      <c r="H445" s="33"/>
      <c r="I445" s="33"/>
      <c r="J445" s="33"/>
      <c r="K445" s="33"/>
      <c r="L445" s="227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</row>
    <row r="446" spans="1:32" ht="15.75" hidden="1" customHeight="1" x14ac:dyDescent="0.2">
      <c r="A446" s="33"/>
      <c r="B446" s="33"/>
      <c r="C446" s="33"/>
      <c r="D446" s="33"/>
      <c r="E446" s="33"/>
      <c r="F446" s="33"/>
      <c r="G446" s="139"/>
      <c r="H446" s="33"/>
      <c r="I446" s="33"/>
      <c r="J446" s="33"/>
      <c r="K446" s="33"/>
      <c r="L446" s="227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</row>
    <row r="447" spans="1:32" ht="15.75" hidden="1" customHeight="1" x14ac:dyDescent="0.2">
      <c r="A447" s="33"/>
      <c r="B447" s="33"/>
      <c r="C447" s="33"/>
      <c r="D447" s="33"/>
      <c r="E447" s="33"/>
      <c r="F447" s="33"/>
      <c r="G447" s="139"/>
      <c r="H447" s="33"/>
      <c r="I447" s="33"/>
      <c r="J447" s="33"/>
      <c r="K447" s="33"/>
      <c r="L447" s="227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</row>
    <row r="448" spans="1:32" ht="15.75" hidden="1" customHeight="1" x14ac:dyDescent="0.2">
      <c r="A448" s="33"/>
      <c r="B448" s="33"/>
      <c r="C448" s="33"/>
      <c r="D448" s="33"/>
      <c r="E448" s="33"/>
      <c r="F448" s="33"/>
      <c r="G448" s="139"/>
      <c r="H448" s="33"/>
      <c r="I448" s="33"/>
      <c r="J448" s="33"/>
      <c r="K448" s="33"/>
      <c r="L448" s="227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</row>
    <row r="449" spans="1:32" ht="15.75" hidden="1" customHeight="1" x14ac:dyDescent="0.2">
      <c r="A449" s="33"/>
      <c r="B449" s="33"/>
      <c r="C449" s="33"/>
      <c r="D449" s="33"/>
      <c r="E449" s="33"/>
      <c r="F449" s="33"/>
      <c r="G449" s="139"/>
      <c r="H449" s="33"/>
      <c r="I449" s="33"/>
      <c r="J449" s="33"/>
      <c r="K449" s="33"/>
      <c r="L449" s="227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</row>
    <row r="450" spans="1:32" ht="15.75" hidden="1" customHeight="1" x14ac:dyDescent="0.2">
      <c r="A450" s="33"/>
      <c r="B450" s="33"/>
      <c r="C450" s="33"/>
      <c r="D450" s="33"/>
      <c r="E450" s="33"/>
      <c r="F450" s="33"/>
      <c r="G450" s="139"/>
      <c r="H450" s="33"/>
      <c r="I450" s="33"/>
      <c r="J450" s="33"/>
      <c r="K450" s="33"/>
      <c r="L450" s="227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</row>
    <row r="451" spans="1:32" ht="15.75" hidden="1" customHeight="1" x14ac:dyDescent="0.2">
      <c r="A451" s="33"/>
      <c r="B451" s="33"/>
      <c r="C451" s="33"/>
      <c r="D451" s="33"/>
      <c r="E451" s="33"/>
      <c r="F451" s="33"/>
      <c r="G451" s="139"/>
      <c r="H451" s="33"/>
      <c r="I451" s="33"/>
      <c r="J451" s="33"/>
      <c r="K451" s="33"/>
      <c r="L451" s="227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</row>
    <row r="452" spans="1:32" ht="15.75" hidden="1" customHeight="1" x14ac:dyDescent="0.2">
      <c r="A452" s="33"/>
      <c r="B452" s="33"/>
      <c r="C452" s="33"/>
      <c r="D452" s="33"/>
      <c r="E452" s="33"/>
      <c r="F452" s="33"/>
      <c r="G452" s="139"/>
      <c r="H452" s="33"/>
      <c r="I452" s="33"/>
      <c r="J452" s="33"/>
      <c r="K452" s="33"/>
      <c r="L452" s="227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</row>
    <row r="453" spans="1:32" ht="15.75" hidden="1" customHeight="1" x14ac:dyDescent="0.2">
      <c r="A453" s="33"/>
      <c r="B453" s="33"/>
      <c r="C453" s="33"/>
      <c r="D453" s="33"/>
      <c r="E453" s="33"/>
      <c r="F453" s="33"/>
      <c r="G453" s="139"/>
      <c r="H453" s="33"/>
      <c r="I453" s="33"/>
      <c r="J453" s="33"/>
      <c r="K453" s="33"/>
      <c r="L453" s="227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</row>
    <row r="454" spans="1:32" ht="15.75" hidden="1" customHeight="1" x14ac:dyDescent="0.2">
      <c r="A454" s="33"/>
      <c r="B454" s="33"/>
      <c r="C454" s="33"/>
      <c r="D454" s="33"/>
      <c r="E454" s="33"/>
      <c r="F454" s="33"/>
      <c r="G454" s="139"/>
      <c r="H454" s="33"/>
      <c r="I454" s="33"/>
      <c r="J454" s="33"/>
      <c r="K454" s="33"/>
      <c r="L454" s="227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</row>
    <row r="455" spans="1:32" ht="15.75" hidden="1" customHeight="1" x14ac:dyDescent="0.2">
      <c r="A455" s="33"/>
      <c r="B455" s="33"/>
      <c r="C455" s="33"/>
      <c r="D455" s="33"/>
      <c r="E455" s="33"/>
      <c r="F455" s="33"/>
      <c r="G455" s="139"/>
      <c r="H455" s="33"/>
      <c r="I455" s="33"/>
      <c r="J455" s="33"/>
      <c r="K455" s="33"/>
      <c r="L455" s="227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</row>
    <row r="456" spans="1:32" ht="15.75" hidden="1" customHeight="1" x14ac:dyDescent="0.2">
      <c r="A456" s="33"/>
      <c r="B456" s="33"/>
      <c r="C456" s="33"/>
      <c r="D456" s="33"/>
      <c r="E456" s="33"/>
      <c r="F456" s="33"/>
      <c r="G456" s="139"/>
      <c r="H456" s="33"/>
      <c r="I456" s="33"/>
      <c r="J456" s="33"/>
      <c r="K456" s="33"/>
      <c r="L456" s="227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</row>
    <row r="457" spans="1:32" ht="15.75" hidden="1" customHeight="1" x14ac:dyDescent="0.2">
      <c r="A457" s="33"/>
      <c r="B457" s="33"/>
      <c r="C457" s="33"/>
      <c r="D457" s="33"/>
      <c r="E457" s="33"/>
      <c r="F457" s="33"/>
      <c r="G457" s="139"/>
      <c r="H457" s="33"/>
      <c r="I457" s="33"/>
      <c r="J457" s="33"/>
      <c r="K457" s="33"/>
      <c r="L457" s="227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</row>
    <row r="458" spans="1:32" ht="15.75" hidden="1" customHeight="1" x14ac:dyDescent="0.2">
      <c r="A458" s="33"/>
      <c r="B458" s="33"/>
      <c r="C458" s="33"/>
      <c r="D458" s="33"/>
      <c r="E458" s="33"/>
      <c r="F458" s="33"/>
      <c r="G458" s="139"/>
      <c r="H458" s="33"/>
      <c r="I458" s="33"/>
      <c r="J458" s="33"/>
      <c r="K458" s="33"/>
      <c r="L458" s="227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</row>
    <row r="459" spans="1:32" ht="15.75" hidden="1" customHeight="1" x14ac:dyDescent="0.2">
      <c r="A459" s="33"/>
      <c r="B459" s="33"/>
      <c r="C459" s="33"/>
      <c r="D459" s="33"/>
      <c r="E459" s="33"/>
      <c r="F459" s="33"/>
      <c r="G459" s="139"/>
      <c r="H459" s="33"/>
      <c r="I459" s="33"/>
      <c r="J459" s="33"/>
      <c r="K459" s="33"/>
      <c r="L459" s="227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</row>
    <row r="460" spans="1:32" ht="15.75" hidden="1" customHeight="1" x14ac:dyDescent="0.2">
      <c r="A460" s="33"/>
      <c r="B460" s="33"/>
      <c r="C460" s="33"/>
      <c r="D460" s="33"/>
      <c r="E460" s="33"/>
      <c r="F460" s="33"/>
      <c r="G460" s="139"/>
      <c r="H460" s="33"/>
      <c r="I460" s="33"/>
      <c r="J460" s="33"/>
      <c r="K460" s="33"/>
      <c r="L460" s="227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</row>
    <row r="461" spans="1:32" ht="15.75" hidden="1" customHeight="1" x14ac:dyDescent="0.2">
      <c r="A461" s="33"/>
      <c r="B461" s="33"/>
      <c r="C461" s="33"/>
      <c r="D461" s="33"/>
      <c r="E461" s="33"/>
      <c r="F461" s="33"/>
      <c r="G461" s="139"/>
      <c r="H461" s="33"/>
      <c r="I461" s="33"/>
      <c r="J461" s="33"/>
      <c r="K461" s="33"/>
      <c r="L461" s="227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</row>
    <row r="462" spans="1:32" ht="15.75" hidden="1" customHeight="1" x14ac:dyDescent="0.2">
      <c r="A462" s="33"/>
      <c r="B462" s="33"/>
      <c r="C462" s="33"/>
      <c r="D462" s="33"/>
      <c r="E462" s="33"/>
      <c r="F462" s="33"/>
      <c r="G462" s="139"/>
      <c r="H462" s="33"/>
      <c r="I462" s="33"/>
      <c r="J462" s="33"/>
      <c r="K462" s="33"/>
      <c r="L462" s="227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</row>
    <row r="463" spans="1:32" ht="15.75" hidden="1" customHeight="1" x14ac:dyDescent="0.2">
      <c r="A463" s="33"/>
      <c r="B463" s="33"/>
      <c r="C463" s="33"/>
      <c r="D463" s="33"/>
      <c r="E463" s="33"/>
      <c r="F463" s="33"/>
      <c r="G463" s="139"/>
      <c r="H463" s="33"/>
      <c r="I463" s="33"/>
      <c r="J463" s="33"/>
      <c r="K463" s="33"/>
      <c r="L463" s="227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</row>
    <row r="464" spans="1:32" ht="15.75" hidden="1" customHeight="1" x14ac:dyDescent="0.2">
      <c r="A464" s="33"/>
      <c r="B464" s="33"/>
      <c r="C464" s="33"/>
      <c r="D464" s="33"/>
      <c r="E464" s="33"/>
      <c r="F464" s="33"/>
      <c r="G464" s="139"/>
      <c r="H464" s="33"/>
      <c r="I464" s="33"/>
      <c r="J464" s="33"/>
      <c r="K464" s="33"/>
      <c r="L464" s="227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</row>
    <row r="465" spans="1:32" ht="15.75" hidden="1" customHeight="1" x14ac:dyDescent="0.2">
      <c r="A465" s="33"/>
      <c r="B465" s="33"/>
      <c r="C465" s="33"/>
      <c r="D465" s="33"/>
      <c r="E465" s="33"/>
      <c r="F465" s="33"/>
      <c r="G465" s="139"/>
      <c r="H465" s="33"/>
      <c r="I465" s="33"/>
      <c r="J465" s="33"/>
      <c r="K465" s="33"/>
      <c r="L465" s="227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</row>
    <row r="466" spans="1:32" ht="15.75" hidden="1" customHeight="1" x14ac:dyDescent="0.2">
      <c r="A466" s="33"/>
      <c r="B466" s="33"/>
      <c r="C466" s="33"/>
      <c r="D466" s="33"/>
      <c r="E466" s="33"/>
      <c r="F466" s="33"/>
      <c r="G466" s="139"/>
      <c r="H466" s="33"/>
      <c r="I466" s="33"/>
      <c r="J466" s="33"/>
      <c r="K466" s="33"/>
      <c r="L466" s="227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</row>
    <row r="467" spans="1:32" ht="15.75" hidden="1" customHeight="1" x14ac:dyDescent="0.2">
      <c r="A467" s="33"/>
      <c r="B467" s="33"/>
      <c r="C467" s="33"/>
      <c r="D467" s="33"/>
      <c r="E467" s="33"/>
      <c r="F467" s="33"/>
      <c r="G467" s="139"/>
      <c r="H467" s="33"/>
      <c r="I467" s="33"/>
      <c r="J467" s="33"/>
      <c r="K467" s="33"/>
      <c r="L467" s="227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</row>
    <row r="468" spans="1:32" ht="15.75" hidden="1" customHeight="1" x14ac:dyDescent="0.2">
      <c r="A468" s="33"/>
      <c r="B468" s="33"/>
      <c r="C468" s="33"/>
      <c r="D468" s="33"/>
      <c r="E468" s="33"/>
      <c r="F468" s="33"/>
      <c r="G468" s="139"/>
      <c r="H468" s="33"/>
      <c r="I468" s="33"/>
      <c r="J468" s="33"/>
      <c r="K468" s="33"/>
      <c r="L468" s="227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</row>
    <row r="469" spans="1:32" ht="15.75" hidden="1" customHeight="1" x14ac:dyDescent="0.2">
      <c r="A469" s="33"/>
      <c r="B469" s="33"/>
      <c r="C469" s="33"/>
      <c r="D469" s="33"/>
      <c r="E469" s="33"/>
      <c r="F469" s="33"/>
      <c r="G469" s="139"/>
      <c r="H469" s="33"/>
      <c r="I469" s="33"/>
      <c r="J469" s="33"/>
      <c r="K469" s="33"/>
      <c r="L469" s="227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</row>
    <row r="470" spans="1:32" ht="15.75" hidden="1" customHeight="1" x14ac:dyDescent="0.2">
      <c r="A470" s="33"/>
      <c r="B470" s="33"/>
      <c r="C470" s="33"/>
      <c r="D470" s="33"/>
      <c r="E470" s="33"/>
      <c r="F470" s="33"/>
      <c r="G470" s="139"/>
      <c r="H470" s="33"/>
      <c r="I470" s="33"/>
      <c r="J470" s="33"/>
      <c r="K470" s="33"/>
      <c r="L470" s="227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</row>
    <row r="471" spans="1:32" ht="15.75" hidden="1" customHeight="1" x14ac:dyDescent="0.2">
      <c r="A471" s="33"/>
      <c r="B471" s="33"/>
      <c r="C471" s="33"/>
      <c r="D471" s="33"/>
      <c r="E471" s="33"/>
      <c r="F471" s="33"/>
      <c r="G471" s="139"/>
      <c r="H471" s="33"/>
      <c r="I471" s="33"/>
      <c r="J471" s="33"/>
      <c r="K471" s="33"/>
      <c r="L471" s="227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</row>
    <row r="472" spans="1:32" ht="15.75" hidden="1" customHeight="1" x14ac:dyDescent="0.2">
      <c r="A472" s="33"/>
      <c r="L472" s="227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</row>
    <row r="473" spans="1:32" ht="15.75" hidden="1" customHeight="1" x14ac:dyDescent="0.2">
      <c r="A473" s="33"/>
      <c r="L473" s="227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</row>
    <row r="474" spans="1:32" ht="15.75" hidden="1" customHeight="1" x14ac:dyDescent="0.2">
      <c r="A474" s="33"/>
      <c r="L474" s="227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</row>
    <row r="475" spans="1:32" ht="15.75" hidden="1" customHeight="1" x14ac:dyDescent="0.2">
      <c r="A475" s="33"/>
      <c r="L475" s="227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</row>
    <row r="476" spans="1:32" ht="15.75" hidden="1" customHeight="1" x14ac:dyDescent="0.2">
      <c r="A476" s="33"/>
      <c r="L476" s="227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</row>
    <row r="477" spans="1:32" ht="15.75" hidden="1" customHeight="1" x14ac:dyDescent="0.2">
      <c r="A477" s="33"/>
      <c r="L477" s="227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</row>
    <row r="478" spans="1:32" ht="15.75" hidden="1" customHeight="1" x14ac:dyDescent="0.2">
      <c r="A478" s="33"/>
      <c r="L478" s="227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</row>
  </sheetData>
  <sheetProtection algorithmName="SHA-512" hashValue="9ibXRh6oMtx+LSCDlCr0Xj0ILUS1/IrRdt+qcfDA09aS7o/VNShp4WnxlPmBOsALaNUiaGFsbDdMI/bT4NTaUg==" saltValue="l8mhqGvXMIOH3ZGkcHXpYA==" spinCount="100000" sheet="1" objects="1" scenarios="1"/>
  <autoFilter ref="A17:AC409" xr:uid="{00000000-0009-0000-0000-000002000000}"/>
  <mergeCells count="24">
    <mergeCell ref="L14:L16"/>
    <mergeCell ref="B8:C8"/>
    <mergeCell ref="D8:I8"/>
    <mergeCell ref="B9:C9"/>
    <mergeCell ref="D9:I9"/>
    <mergeCell ref="B10:C10"/>
    <mergeCell ref="D10:I10"/>
    <mergeCell ref="L2:U2"/>
    <mergeCell ref="L3:T3"/>
    <mergeCell ref="L4:V5"/>
    <mergeCell ref="L6:V7"/>
    <mergeCell ref="L8:V13"/>
    <mergeCell ref="B414:D414"/>
    <mergeCell ref="B412:D412"/>
    <mergeCell ref="B413:D413"/>
    <mergeCell ref="B2:K6"/>
    <mergeCell ref="B15:B16"/>
    <mergeCell ref="C15:C16"/>
    <mergeCell ref="D15:D16"/>
    <mergeCell ref="E15:E16"/>
    <mergeCell ref="F15:F16"/>
    <mergeCell ref="G15:G16"/>
    <mergeCell ref="H15:H16"/>
    <mergeCell ref="K15:K16"/>
  </mergeCells>
  <phoneticPr fontId="29" type="noConversion"/>
  <conditionalFormatting sqref="I20:I31">
    <cfRule type="cellIs" dxfId="3" priority="4" operator="greaterThan">
      <formula>"$H$20&gt;$L$20"</formula>
    </cfRule>
  </conditionalFormatting>
  <conditionalFormatting sqref="I33">
    <cfRule type="cellIs" dxfId="2" priority="3" operator="greaterThan">
      <formula>"$H$20&gt;$L$20"</formula>
    </cfRule>
  </conditionalFormatting>
  <conditionalFormatting sqref="I35">
    <cfRule type="cellIs" dxfId="1" priority="2" operator="greaterThan">
      <formula>"$H$20&gt;$L$20"</formula>
    </cfRule>
  </conditionalFormatting>
  <conditionalFormatting sqref="I37:I409">
    <cfRule type="cellIs" dxfId="0" priority="1" operator="greaterThan">
      <formula>"$H$20&gt;$L$20"</formula>
    </cfRule>
  </conditionalFormatting>
  <printOptions horizontalCentered="1"/>
  <pageMargins left="0.7" right="0.7" top="0.75" bottom="0.75" header="0.3" footer="0.3"/>
  <pageSetup paperSize="9" scale="3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8D8D8"/>
    <pageSetUpPr fitToPage="1"/>
  </sheetPr>
  <dimension ref="A1:Z1007"/>
  <sheetViews>
    <sheetView showGridLines="0" zoomScale="70" zoomScaleNormal="70" workbookViewId="0">
      <selection activeCell="E25" sqref="E25"/>
    </sheetView>
  </sheetViews>
  <sheetFormatPr defaultColWidth="12.625" defaultRowHeight="15" customHeight="1" x14ac:dyDescent="0.2"/>
  <cols>
    <col min="1" max="1" width="3.25" customWidth="1"/>
    <col min="2" max="2" width="18.625" customWidth="1"/>
    <col min="3" max="3" width="63.125" customWidth="1"/>
    <col min="4" max="4" width="18.625" customWidth="1"/>
    <col min="5" max="6" width="33.125" customWidth="1"/>
    <col min="7" max="7" width="3.25" customWidth="1"/>
    <col min="8" max="26" width="13" customWidth="1"/>
  </cols>
  <sheetData>
    <row r="1" spans="1:26" ht="20.25" customHeight="1" x14ac:dyDescent="0.2">
      <c r="A1" s="107"/>
      <c r="B1" s="4"/>
      <c r="C1" s="4"/>
      <c r="D1" s="4"/>
      <c r="E1" s="4"/>
      <c r="F1" s="4"/>
      <c r="G1" s="4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8.75" customHeight="1" x14ac:dyDescent="0.2">
      <c r="A2" s="35"/>
      <c r="B2" s="262" t="s">
        <v>239</v>
      </c>
      <c r="C2" s="263"/>
      <c r="D2" s="263"/>
      <c r="E2" s="263"/>
      <c r="F2" s="264"/>
      <c r="G2" s="35"/>
      <c r="H2" s="36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3"/>
      <c r="W2" s="33"/>
      <c r="X2" s="33"/>
      <c r="Y2" s="33"/>
      <c r="Z2" s="1"/>
    </row>
    <row r="3" spans="1:26" ht="18.75" customHeight="1" x14ac:dyDescent="0.2">
      <c r="A3" s="35"/>
      <c r="B3" s="265"/>
      <c r="C3" s="266"/>
      <c r="D3" s="266"/>
      <c r="E3" s="266"/>
      <c r="F3" s="267"/>
      <c r="G3" s="35"/>
      <c r="H3" s="36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3"/>
      <c r="W3" s="33"/>
      <c r="X3" s="33"/>
      <c r="Y3" s="33"/>
      <c r="Z3" s="1"/>
    </row>
    <row r="4" spans="1:26" ht="18.75" customHeight="1" x14ac:dyDescent="0.2">
      <c r="A4" s="35"/>
      <c r="B4" s="265"/>
      <c r="C4" s="266"/>
      <c r="D4" s="266"/>
      <c r="E4" s="266"/>
      <c r="F4" s="267"/>
      <c r="G4" s="35"/>
      <c r="H4" s="36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3"/>
      <c r="W4" s="33"/>
      <c r="X4" s="33"/>
      <c r="Y4" s="33"/>
      <c r="Z4" s="1"/>
    </row>
    <row r="5" spans="1:26" ht="18.75" customHeight="1" x14ac:dyDescent="0.2">
      <c r="A5" s="35"/>
      <c r="B5" s="265"/>
      <c r="C5" s="266"/>
      <c r="D5" s="266"/>
      <c r="E5" s="266"/>
      <c r="F5" s="267"/>
      <c r="G5" s="35"/>
      <c r="H5" s="36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3"/>
      <c r="W5" s="33"/>
      <c r="X5" s="33"/>
      <c r="Y5" s="33"/>
      <c r="Z5" s="1"/>
    </row>
    <row r="6" spans="1:26" ht="18.75" customHeight="1" x14ac:dyDescent="0.2">
      <c r="A6" s="35"/>
      <c r="B6" s="268"/>
      <c r="C6" s="269"/>
      <c r="D6" s="269"/>
      <c r="E6" s="269"/>
      <c r="F6" s="270"/>
      <c r="G6" s="35"/>
      <c r="H6" s="36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3"/>
      <c r="W6" s="33"/>
      <c r="X6" s="33"/>
      <c r="Y6" s="33"/>
      <c r="Z6" s="1"/>
    </row>
    <row r="7" spans="1:26" ht="15" customHeight="1" x14ac:dyDescent="0.2">
      <c r="A7" s="37"/>
      <c r="B7" s="4"/>
      <c r="C7" s="4"/>
      <c r="D7" s="4"/>
      <c r="E7" s="4"/>
      <c r="F7" s="4"/>
      <c r="G7" s="37"/>
      <c r="H7" s="38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1"/>
    </row>
    <row r="8" spans="1:26" ht="15" customHeight="1" x14ac:dyDescent="0.2">
      <c r="A8" s="37"/>
      <c r="B8" s="39" t="str">
        <f>'DADOS GERAIS'!B8</f>
        <v>Secretaria de Atenção Especializada à Saúde</v>
      </c>
      <c r="C8" s="40"/>
      <c r="D8" s="41" t="s">
        <v>15</v>
      </c>
      <c r="E8" s="41" t="s">
        <v>16</v>
      </c>
      <c r="F8" s="42" t="str">
        <f>'DADOS GERAIS'!$B$22</f>
        <v>Data:</v>
      </c>
      <c r="G8" s="37"/>
      <c r="H8" s="38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1"/>
    </row>
    <row r="9" spans="1:26" ht="15" customHeight="1" x14ac:dyDescent="0.2">
      <c r="A9" s="37"/>
      <c r="B9" s="43" t="str">
        <f>'DADOS GERAIS'!B9</f>
        <v>Unidade Básica de Saúde Porte 1 - Área Construída: 389,78m²</v>
      </c>
      <c r="C9" s="44"/>
      <c r="D9" s="45">
        <f>'DADOS GERAIS'!C19</f>
        <v>0.24875249461101823</v>
      </c>
      <c r="E9" s="45">
        <f>'ENCARGOS SOCIAIS'!F56</f>
        <v>0.47739999999999999</v>
      </c>
      <c r="F9" s="46" t="str">
        <f>'DADOS GERAIS'!$C$22</f>
        <v>11/02/2025</v>
      </c>
      <c r="G9" s="37"/>
      <c r="H9" s="38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1"/>
    </row>
    <row r="10" spans="1:26" ht="15" customHeight="1" x14ac:dyDescent="0.2">
      <c r="A10" s="37"/>
      <c r="B10" s="47"/>
      <c r="C10" s="44"/>
      <c r="D10" s="1"/>
      <c r="E10" s="1"/>
      <c r="F10" s="48"/>
      <c r="G10" s="37"/>
      <c r="H10" s="38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1"/>
    </row>
    <row r="11" spans="1:26" ht="15" customHeight="1" x14ac:dyDescent="0.2">
      <c r="A11" s="37"/>
      <c r="B11" s="49" t="str">
        <f>'DADOS GERAIS'!B11</f>
        <v>Bancos:</v>
      </c>
      <c r="C11" s="44"/>
      <c r="D11" s="50" t="s">
        <v>17</v>
      </c>
      <c r="E11" s="50" t="s">
        <v>18</v>
      </c>
      <c r="F11" s="48" t="str">
        <f>'DADOS GERAIS'!$B$23</f>
        <v>Revisão:</v>
      </c>
      <c r="G11" s="37"/>
      <c r="H11" s="38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1"/>
    </row>
    <row r="12" spans="1:26" ht="15" customHeight="1" x14ac:dyDescent="0.2">
      <c r="A12" s="37"/>
      <c r="B12" s="284" t="str">
        <f>'DADOS GERAIS'!B12</f>
        <v>SINAPI (01/2025) - ORSE (03/2024) - SCO (01/2025) - EMOP (12/2024)</v>
      </c>
      <c r="C12" s="285"/>
      <c r="D12" s="45">
        <f>'DADOS GERAIS'!C20</f>
        <v>0</v>
      </c>
      <c r="E12" s="45">
        <f>'ENCARGOS SOCIAIS'!E56</f>
        <v>0.85795980000000005</v>
      </c>
      <c r="F12" s="51" t="str">
        <f>'DADOS GERAIS'!$C$23</f>
        <v>03</v>
      </c>
      <c r="G12" s="37"/>
      <c r="H12" s="38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1"/>
    </row>
    <row r="13" spans="1:26" ht="15" customHeight="1" x14ac:dyDescent="0.2">
      <c r="A13" s="37"/>
      <c r="B13" s="286"/>
      <c r="C13" s="287"/>
      <c r="D13" s="52"/>
      <c r="E13" s="52"/>
      <c r="F13" s="53"/>
      <c r="G13" s="37"/>
      <c r="H13" s="38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1"/>
    </row>
    <row r="14" spans="1:26" ht="15" customHeight="1" x14ac:dyDescent="0.2">
      <c r="A14" s="37"/>
      <c r="B14" s="4"/>
      <c r="C14" s="4"/>
      <c r="D14" s="4"/>
      <c r="E14" s="4"/>
      <c r="F14" s="4"/>
      <c r="G14" s="37"/>
      <c r="H14" s="38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1"/>
    </row>
    <row r="15" spans="1:26" ht="20.25" customHeight="1" x14ac:dyDescent="0.2">
      <c r="A15" s="4"/>
      <c r="B15" s="108" t="s">
        <v>240</v>
      </c>
      <c r="C15" s="109"/>
      <c r="D15" s="109"/>
      <c r="E15" s="109"/>
      <c r="F15" s="110"/>
      <c r="G15" s="4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 ht="20.25" customHeight="1" x14ac:dyDescent="0.2">
      <c r="A16" s="4"/>
      <c r="B16" s="111"/>
      <c r="C16" s="112"/>
      <c r="D16" s="112"/>
      <c r="E16" s="112"/>
      <c r="F16" s="113"/>
      <c r="G16" s="4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 ht="20.25" customHeight="1" x14ac:dyDescent="0.2">
      <c r="A17" s="4"/>
      <c r="B17" s="111"/>
      <c r="C17" s="112"/>
      <c r="D17" s="112"/>
      <c r="E17" s="112"/>
      <c r="F17" s="113"/>
      <c r="G17" s="4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ht="20.25" customHeight="1" x14ac:dyDescent="0.2">
      <c r="A18" s="4"/>
      <c r="B18" s="111"/>
      <c r="C18" s="112"/>
      <c r="D18" s="112"/>
      <c r="E18" s="112"/>
      <c r="F18" s="113"/>
      <c r="G18" s="4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 ht="20.25" customHeight="1" x14ac:dyDescent="0.2">
      <c r="A19" s="4"/>
      <c r="B19" s="111"/>
      <c r="C19" s="112"/>
      <c r="D19" s="112"/>
      <c r="E19" s="112"/>
      <c r="F19" s="113"/>
      <c r="G19" s="4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 ht="20.25" customHeight="1" x14ac:dyDescent="0.2">
      <c r="A20" s="4"/>
      <c r="B20" s="114"/>
      <c r="C20" s="115"/>
      <c r="D20" s="115"/>
      <c r="E20" s="115"/>
      <c r="F20" s="116"/>
      <c r="G20" s="4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ht="15" customHeight="1" x14ac:dyDescent="0.2">
      <c r="A21" s="37"/>
      <c r="B21" s="4"/>
      <c r="C21" s="4"/>
      <c r="D21" s="4"/>
      <c r="E21" s="4"/>
      <c r="F21" s="4"/>
      <c r="G21" s="37"/>
      <c r="H21" s="38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1"/>
    </row>
    <row r="22" spans="1:26" ht="20.25" customHeight="1" x14ac:dyDescent="0.2">
      <c r="A22" s="4"/>
      <c r="B22" s="330" t="s">
        <v>19</v>
      </c>
      <c r="C22" s="330" t="s">
        <v>20</v>
      </c>
      <c r="D22" s="330" t="s">
        <v>241</v>
      </c>
      <c r="E22" s="332" t="s">
        <v>242</v>
      </c>
      <c r="F22" s="332"/>
      <c r="G22" s="4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 ht="20.25" customHeight="1" x14ac:dyDescent="0.2">
      <c r="A23" s="4"/>
      <c r="B23" s="331"/>
      <c r="C23" s="331"/>
      <c r="D23" s="331"/>
      <c r="E23" s="331"/>
      <c r="F23" s="331"/>
      <c r="G23" s="4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 ht="15" customHeight="1" x14ac:dyDescent="0.2">
      <c r="A24" s="37"/>
      <c r="B24" s="4"/>
      <c r="C24" s="4"/>
      <c r="D24" s="4"/>
      <c r="E24" s="4"/>
      <c r="F24" s="4"/>
      <c r="G24" s="37"/>
      <c r="H24" s="38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1"/>
    </row>
    <row r="25" spans="1:26" ht="20.25" customHeight="1" x14ac:dyDescent="0.2">
      <c r="A25" s="4"/>
      <c r="B25" s="117">
        <v>1</v>
      </c>
      <c r="C25" s="118" t="s">
        <v>243</v>
      </c>
      <c r="D25" s="117" t="s">
        <v>244</v>
      </c>
      <c r="E25" s="255">
        <v>0.03</v>
      </c>
      <c r="F25" s="148"/>
      <c r="G25" s="4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 ht="20.25" customHeight="1" x14ac:dyDescent="0.2">
      <c r="A26" s="4"/>
      <c r="B26" s="119">
        <v>2</v>
      </c>
      <c r="C26" s="120" t="s">
        <v>245</v>
      </c>
      <c r="D26" s="119" t="s">
        <v>246</v>
      </c>
      <c r="E26" s="256">
        <v>1.2699999999999999E-2</v>
      </c>
      <c r="F26" s="121"/>
      <c r="G26" s="4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 ht="20.25" customHeight="1" x14ac:dyDescent="0.2">
      <c r="A27" s="4"/>
      <c r="B27" s="119">
        <v>3</v>
      </c>
      <c r="C27" s="120" t="s">
        <v>247</v>
      </c>
      <c r="D27" s="119" t="s">
        <v>248</v>
      </c>
      <c r="E27" s="256">
        <v>8.0000000000000002E-3</v>
      </c>
      <c r="F27" s="121"/>
      <c r="G27" s="4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spans="1:26" ht="20.25" customHeight="1" x14ac:dyDescent="0.2">
      <c r="A28" s="4"/>
      <c r="B28" s="119">
        <v>4</v>
      </c>
      <c r="C28" s="120" t="s">
        <v>249</v>
      </c>
      <c r="D28" s="119" t="s">
        <v>250</v>
      </c>
      <c r="E28" s="256">
        <v>5.8999999999999999E-3</v>
      </c>
      <c r="F28" s="121"/>
      <c r="G28" s="4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 spans="1:26" ht="20.25" customHeight="1" x14ac:dyDescent="0.2">
      <c r="A29" s="4"/>
      <c r="B29" s="119">
        <v>5</v>
      </c>
      <c r="C29" s="120" t="s">
        <v>251</v>
      </c>
      <c r="D29" s="119" t="s">
        <v>232</v>
      </c>
      <c r="E29" s="256">
        <v>6.1600000000000002E-2</v>
      </c>
      <c r="F29" s="121"/>
      <c r="G29" s="4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spans="1:26" ht="20.25" customHeight="1" x14ac:dyDescent="0.2">
      <c r="A30" s="4"/>
      <c r="B30" s="119">
        <v>6</v>
      </c>
      <c r="C30" s="120" t="s">
        <v>252</v>
      </c>
      <c r="D30" s="119" t="s">
        <v>253</v>
      </c>
      <c r="E30" s="256">
        <f t="shared" ref="E30" si="0">SUM(E31:E34)</f>
        <v>0.10149999999999999</v>
      </c>
      <c r="F30" s="121"/>
      <c r="G30" s="4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spans="1:26" ht="20.25" customHeight="1" x14ac:dyDescent="0.2">
      <c r="A31" s="4"/>
      <c r="B31" s="119" t="s">
        <v>254</v>
      </c>
      <c r="C31" s="120" t="s">
        <v>255</v>
      </c>
      <c r="D31" s="120"/>
      <c r="E31" s="256">
        <v>6.4999999999999997E-3</v>
      </c>
      <c r="F31" s="121"/>
      <c r="G31" s="4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 spans="1:26" ht="20.25" customHeight="1" x14ac:dyDescent="0.2">
      <c r="A32" s="4"/>
      <c r="B32" s="119" t="s">
        <v>256</v>
      </c>
      <c r="C32" s="120" t="s">
        <v>257</v>
      </c>
      <c r="D32" s="120"/>
      <c r="E32" s="256">
        <v>0.03</v>
      </c>
      <c r="F32" s="121"/>
      <c r="G32" s="4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spans="1:26" ht="20.25" customHeight="1" x14ac:dyDescent="0.2">
      <c r="A33" s="4"/>
      <c r="B33" s="119" t="s">
        <v>258</v>
      </c>
      <c r="C33" s="120" t="s">
        <v>259</v>
      </c>
      <c r="D33" s="120"/>
      <c r="E33" s="256">
        <v>0.02</v>
      </c>
      <c r="F33" s="121"/>
      <c r="G33" s="4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 spans="1:26" ht="20.25" customHeight="1" x14ac:dyDescent="0.2">
      <c r="A34" s="4"/>
      <c r="B34" s="119" t="s">
        <v>260</v>
      </c>
      <c r="C34" s="120" t="s">
        <v>261</v>
      </c>
      <c r="D34" s="120"/>
      <c r="E34" s="256">
        <v>4.4999999999999998E-2</v>
      </c>
      <c r="F34" s="121"/>
      <c r="G34" s="4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spans="1:26" ht="20.25" customHeight="1" x14ac:dyDescent="0.2">
      <c r="A35" s="4"/>
      <c r="B35" s="122"/>
      <c r="C35" s="123"/>
      <c r="D35" s="123"/>
      <c r="E35" s="121"/>
      <c r="F35" s="121"/>
      <c r="G35" s="4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spans="1:26" ht="20.25" customHeight="1" x14ac:dyDescent="0.2">
      <c r="A36" s="4"/>
      <c r="B36" s="279" t="s">
        <v>262</v>
      </c>
      <c r="C36" s="333"/>
      <c r="D36" s="280"/>
      <c r="E36" s="58">
        <f t="shared" ref="E36" si="1">((1+E25+E26+E27)*(1+E28)*(1+E29)/(1-E30))-1</f>
        <v>0.24875249461101823</v>
      </c>
      <c r="F36" s="58"/>
      <c r="G36" s="4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spans="1:26" ht="6" customHeight="1" x14ac:dyDescent="0.2">
      <c r="A37" s="4"/>
      <c r="B37" s="54"/>
      <c r="C37" s="54"/>
      <c r="D37" s="54"/>
      <c r="E37" s="124"/>
      <c r="F37" s="124"/>
      <c r="G37" s="4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spans="1:26" ht="6" customHeight="1" x14ac:dyDescent="0.2">
      <c r="A38" s="4"/>
      <c r="B38" s="54"/>
      <c r="C38" s="54"/>
      <c r="D38" s="54"/>
      <c r="E38" s="124"/>
      <c r="F38" s="124"/>
      <c r="G38" s="4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spans="1:26" ht="20.25" customHeight="1" x14ac:dyDescent="0.2">
      <c r="A39" s="4"/>
      <c r="B39" s="55" t="s">
        <v>263</v>
      </c>
      <c r="C39" s="37"/>
      <c r="D39" s="37"/>
      <c r="E39" s="37"/>
      <c r="F39" s="37"/>
      <c r="G39" s="4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spans="1:26" ht="20.25" customHeight="1" x14ac:dyDescent="0.2">
      <c r="A40" s="4"/>
      <c r="B40" s="31" t="s">
        <v>264</v>
      </c>
      <c r="C40" s="334" t="s">
        <v>265</v>
      </c>
      <c r="D40" s="266"/>
      <c r="E40" s="266"/>
      <c r="F40" s="266"/>
      <c r="G40" s="4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 spans="1:26" ht="20.25" customHeight="1" x14ac:dyDescent="0.2">
      <c r="A41" s="4"/>
      <c r="B41" s="31" t="s">
        <v>266</v>
      </c>
      <c r="C41" s="334" t="s">
        <v>1021</v>
      </c>
      <c r="D41" s="266"/>
      <c r="E41" s="266"/>
      <c r="F41" s="266"/>
      <c r="G41" s="4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spans="1:26" ht="66" customHeight="1" x14ac:dyDescent="0.2">
      <c r="A42" s="4"/>
      <c r="B42" s="31" t="s">
        <v>267</v>
      </c>
      <c r="C42" s="335" t="s">
        <v>490</v>
      </c>
      <c r="D42" s="266"/>
      <c r="E42" s="266"/>
      <c r="F42" s="266"/>
      <c r="G42" s="4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 spans="1:26" ht="20.25" customHeight="1" x14ac:dyDescent="0.2">
      <c r="A43" s="4"/>
      <c r="B43" s="31"/>
      <c r="C43" s="37"/>
      <c r="D43" s="125"/>
      <c r="E43" s="125"/>
      <c r="F43" s="125"/>
      <c r="G43" s="4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 spans="1:26" ht="20.25" customHeight="1" x14ac:dyDescent="0.2">
      <c r="A44" s="4"/>
      <c r="B44" s="55" t="s">
        <v>268</v>
      </c>
      <c r="C44" s="37"/>
      <c r="D44" s="37"/>
      <c r="E44" s="37"/>
      <c r="F44" s="37"/>
      <c r="G44" s="4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spans="1:26" ht="20.25" customHeight="1" x14ac:dyDescent="0.2">
      <c r="A45" s="4"/>
      <c r="B45" s="31" t="s">
        <v>264</v>
      </c>
      <c r="C45" s="334" t="s">
        <v>269</v>
      </c>
      <c r="D45" s="266"/>
      <c r="E45" s="266"/>
      <c r="F45" s="266"/>
      <c r="G45" s="4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spans="1:26" ht="20.25" customHeight="1" x14ac:dyDescent="0.2">
      <c r="A46" s="4"/>
      <c r="B46" s="31" t="s">
        <v>266</v>
      </c>
      <c r="C46" s="334" t="s">
        <v>270</v>
      </c>
      <c r="D46" s="266"/>
      <c r="E46" s="266"/>
      <c r="F46" s="266"/>
      <c r="G46" s="4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spans="1:26" ht="20.25" customHeight="1" x14ac:dyDescent="0.2">
      <c r="A47" s="4"/>
      <c r="B47" s="4"/>
      <c r="C47" s="4"/>
      <c r="D47" s="4"/>
      <c r="E47" s="4"/>
      <c r="F47" s="126"/>
      <c r="G47" s="4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spans="1:26" ht="20.25" customHeight="1" x14ac:dyDescent="0.2">
      <c r="A48" s="4"/>
      <c r="B48" s="328"/>
      <c r="C48" s="276"/>
      <c r="D48" s="276"/>
      <c r="E48" s="276"/>
      <c r="F48" s="276"/>
      <c r="G48" s="4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spans="1:26" ht="20.25" customHeight="1" x14ac:dyDescent="0.2">
      <c r="A49" s="4"/>
      <c r="B49" s="276"/>
      <c r="C49" s="275"/>
      <c r="D49" s="275"/>
      <c r="E49" s="275"/>
      <c r="F49" s="276"/>
      <c r="G49" s="4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spans="1:26" ht="20.25" customHeight="1" x14ac:dyDescent="0.2">
      <c r="A50" s="4"/>
      <c r="B50" s="276"/>
      <c r="C50" s="275"/>
      <c r="D50" s="275"/>
      <c r="E50" s="275"/>
      <c r="F50" s="276"/>
      <c r="G50" s="4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 ht="20.25" customHeight="1" x14ac:dyDescent="0.2">
      <c r="A51" s="4"/>
      <c r="B51" s="276"/>
      <c r="C51" s="275"/>
      <c r="D51" s="275"/>
      <c r="E51" s="275"/>
      <c r="F51" s="276"/>
      <c r="G51" s="4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spans="1:26" ht="20.25" customHeight="1" x14ac:dyDescent="0.25">
      <c r="A52" s="4"/>
      <c r="B52" s="277"/>
      <c r="C52" s="275"/>
      <c r="D52" s="275"/>
      <c r="E52" s="275"/>
      <c r="F52" s="276"/>
      <c r="G52" s="4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spans="1:26" ht="20.25" customHeight="1" x14ac:dyDescent="0.2">
      <c r="A53" s="4"/>
      <c r="B53" s="329"/>
      <c r="C53" s="275"/>
      <c r="D53" s="275"/>
      <c r="E53" s="275"/>
      <c r="F53" s="276"/>
      <c r="G53" s="4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spans="1:26" ht="20.25" customHeight="1" x14ac:dyDescent="0.2">
      <c r="A54" s="4"/>
      <c r="B54" s="254"/>
      <c r="C54" s="254"/>
      <c r="D54" s="254"/>
      <c r="E54" s="254"/>
      <c r="F54" s="254"/>
      <c r="G54" s="4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spans="1:26" ht="15.75" customHeight="1" x14ac:dyDescent="0.2">
      <c r="A55" s="4"/>
      <c r="B55" s="212"/>
      <c r="C55" s="212"/>
      <c r="D55" s="212"/>
      <c r="E55" s="212"/>
      <c r="F55" s="212"/>
      <c r="G55" s="4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spans="1:26" ht="20.25" customHeight="1" x14ac:dyDescent="0.2">
      <c r="A56" s="4"/>
      <c r="B56" s="4"/>
      <c r="C56" s="4"/>
      <c r="D56" s="4"/>
      <c r="E56" s="4"/>
      <c r="F56" s="4"/>
      <c r="G56" s="4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 spans="1:26" ht="15.75" customHeight="1" x14ac:dyDescent="0.2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spans="1:26" ht="15.75" customHeight="1" x14ac:dyDescent="0.2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</row>
    <row r="59" spans="1:26" ht="15.75" customHeight="1" x14ac:dyDescent="0.2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</row>
    <row r="60" spans="1:26" ht="15.75" customHeight="1" x14ac:dyDescent="0.2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 spans="1:26" ht="15.75" customHeight="1" x14ac:dyDescent="0.2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 spans="1:26" ht="15.75" customHeight="1" x14ac:dyDescent="0.2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26" ht="15.75" customHeight="1" x14ac:dyDescent="0.2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 spans="1:26" ht="15.75" customHeight="1" x14ac:dyDescent="0.2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</row>
    <row r="65" spans="1:26" ht="15.75" customHeight="1" x14ac:dyDescent="0.2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 spans="1:26" ht="15.75" customHeight="1" x14ac:dyDescent="0.2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 spans="1:26" ht="15.75" customHeight="1" x14ac:dyDescent="0.2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 spans="1:26" ht="15.75" customHeight="1" x14ac:dyDescent="0.2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spans="1:26" ht="15.75" customHeight="1" x14ac:dyDescent="0.2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 spans="1:26" ht="15.75" customHeight="1" x14ac:dyDescent="0.2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spans="1:26" ht="15.75" customHeight="1" x14ac:dyDescent="0.2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 spans="1:26" ht="15.75" customHeight="1" x14ac:dyDescent="0.2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 spans="1:26" ht="15.75" customHeight="1" x14ac:dyDescent="0.2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</row>
    <row r="74" spans="1:26" ht="15.75" customHeight="1" x14ac:dyDescent="0.2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 spans="1:26" ht="15.75" customHeight="1" x14ac:dyDescent="0.2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</row>
    <row r="76" spans="1:26" ht="15.75" customHeight="1" x14ac:dyDescent="0.2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</row>
    <row r="77" spans="1:26" ht="15.75" customHeight="1" x14ac:dyDescent="0.2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 spans="1:26" ht="15.75" customHeight="1" x14ac:dyDescent="0.2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spans="1:26" ht="15.75" customHeight="1" x14ac:dyDescent="0.2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 spans="1:26" ht="15.75" customHeight="1" x14ac:dyDescent="0.2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 spans="1:26" ht="15.75" customHeight="1" x14ac:dyDescent="0.2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 spans="1:26" ht="15.75" customHeight="1" x14ac:dyDescent="0.2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 spans="1:26" ht="15.75" customHeight="1" x14ac:dyDescent="0.2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 spans="1:26" ht="15.75" customHeight="1" x14ac:dyDescent="0.2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spans="1:26" ht="15.75" customHeight="1" x14ac:dyDescent="0.2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spans="1:26" ht="15.75" customHeight="1" x14ac:dyDescent="0.2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 spans="1:26" ht="15.75" customHeight="1" x14ac:dyDescent="0.2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spans="1:26" ht="15.75" customHeight="1" x14ac:dyDescent="0.2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 spans="1:26" ht="15.75" customHeight="1" x14ac:dyDescent="0.2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 spans="1:26" ht="15.75" customHeight="1" x14ac:dyDescent="0.2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spans="1:26" ht="15.75" customHeight="1" x14ac:dyDescent="0.2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 spans="1:26" ht="15.75" customHeight="1" x14ac:dyDescent="0.2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 spans="1:26" ht="15.75" customHeight="1" x14ac:dyDescent="0.2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 spans="1:26" ht="15.75" customHeight="1" x14ac:dyDescent="0.2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 spans="1:26" ht="15.75" customHeight="1" x14ac:dyDescent="0.2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 spans="1:26" ht="15.75" customHeight="1" x14ac:dyDescent="0.2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</row>
    <row r="97" spans="1:26" ht="15.75" customHeight="1" x14ac:dyDescent="0.2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</row>
    <row r="98" spans="1:26" ht="15.75" customHeight="1" x14ac:dyDescent="0.2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 spans="1:26" ht="15.75" customHeight="1" x14ac:dyDescent="0.2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 spans="1:26" ht="15.75" customHeight="1" x14ac:dyDescent="0.2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 spans="1:26" ht="15.75" customHeight="1" x14ac:dyDescent="0.2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 spans="1:26" ht="15.75" customHeight="1" x14ac:dyDescent="0.2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 spans="1:26" ht="15.75" customHeight="1" x14ac:dyDescent="0.2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 spans="1:26" ht="15.75" customHeight="1" x14ac:dyDescent="0.2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 spans="1:26" ht="15.75" customHeight="1" x14ac:dyDescent="0.2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 spans="1:26" ht="15.75" customHeight="1" x14ac:dyDescent="0.2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 spans="1:26" ht="15.75" customHeight="1" x14ac:dyDescent="0.2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 spans="1:26" ht="15.75" customHeight="1" x14ac:dyDescent="0.2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 spans="1:26" ht="15.75" customHeight="1" x14ac:dyDescent="0.2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spans="1:26" ht="15.75" customHeight="1" x14ac:dyDescent="0.2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spans="1:26" ht="15.75" customHeight="1" x14ac:dyDescent="0.2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spans="1:26" ht="15.75" customHeight="1" x14ac:dyDescent="0.2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spans="1:26" ht="15.75" customHeight="1" x14ac:dyDescent="0.2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spans="1:26" ht="15.75" customHeight="1" x14ac:dyDescent="0.2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spans="1:26" ht="15.75" customHeight="1" x14ac:dyDescent="0.2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 spans="1:26" ht="15.75" customHeight="1" x14ac:dyDescent="0.2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spans="1:26" ht="15.75" customHeight="1" x14ac:dyDescent="0.2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spans="1:26" ht="15.75" customHeight="1" x14ac:dyDescent="0.2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 spans="1:26" ht="15.75" customHeight="1" x14ac:dyDescent="0.2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 spans="1:26" ht="15.75" customHeight="1" x14ac:dyDescent="0.2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 spans="1:26" ht="15.75" customHeight="1" x14ac:dyDescent="0.2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 spans="1:26" ht="15.75" customHeight="1" x14ac:dyDescent="0.2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 spans="1:26" ht="15.75" customHeight="1" x14ac:dyDescent="0.2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 spans="1:26" ht="15.75" customHeight="1" x14ac:dyDescent="0.2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 spans="1:26" ht="15.75" customHeight="1" x14ac:dyDescent="0.2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 spans="1:26" ht="15.75" customHeight="1" x14ac:dyDescent="0.2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 spans="1:26" ht="15.75" customHeight="1" x14ac:dyDescent="0.2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 spans="1:26" ht="15.75" customHeight="1" x14ac:dyDescent="0.2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 spans="1:26" ht="15.75" customHeight="1" x14ac:dyDescent="0.2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 spans="1:26" ht="15.75" customHeight="1" x14ac:dyDescent="0.2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 spans="1:26" ht="15.75" customHeight="1" x14ac:dyDescent="0.2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 spans="1:26" ht="15.75" customHeight="1" x14ac:dyDescent="0.2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 spans="1:26" ht="15.75" customHeight="1" x14ac:dyDescent="0.2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 spans="1:26" ht="15.75" customHeight="1" x14ac:dyDescent="0.2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 spans="1:26" ht="15.75" customHeight="1" x14ac:dyDescent="0.2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 spans="1:26" ht="15.75" customHeight="1" x14ac:dyDescent="0.2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 spans="1:26" ht="15.75" customHeight="1" x14ac:dyDescent="0.2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 spans="1:26" ht="15.75" customHeight="1" x14ac:dyDescent="0.2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spans="1:26" ht="15.75" customHeight="1" x14ac:dyDescent="0.2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spans="1:26" ht="15.75" customHeight="1" x14ac:dyDescent="0.2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spans="1:26" ht="15.75" customHeight="1" x14ac:dyDescent="0.2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spans="1:26" ht="15.75" customHeight="1" x14ac:dyDescent="0.2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spans="1:26" ht="15.75" customHeight="1" x14ac:dyDescent="0.2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spans="1:26" ht="15.75" customHeight="1" x14ac:dyDescent="0.2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spans="1:26" ht="15.75" customHeight="1" x14ac:dyDescent="0.2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spans="1:26" ht="15.75" customHeight="1" x14ac:dyDescent="0.2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spans="1:26" ht="15.75" customHeight="1" x14ac:dyDescent="0.2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spans="1:26" ht="15.75" customHeight="1" x14ac:dyDescent="0.2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spans="1:26" ht="15.75" customHeight="1" x14ac:dyDescent="0.2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spans="1:26" ht="15.75" customHeight="1" x14ac:dyDescent="0.2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spans="1:26" ht="15.75" customHeight="1" x14ac:dyDescent="0.2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spans="1:26" ht="15.75" customHeight="1" x14ac:dyDescent="0.2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spans="1:26" ht="15.75" customHeight="1" x14ac:dyDescent="0.2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spans="1:26" ht="15.75" customHeight="1" x14ac:dyDescent="0.2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spans="1:26" ht="15.75" customHeight="1" x14ac:dyDescent="0.2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spans="1:26" ht="15.75" customHeight="1" x14ac:dyDescent="0.2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 spans="1:26" ht="15.75" customHeight="1" x14ac:dyDescent="0.2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 spans="1:26" ht="15.75" customHeight="1" x14ac:dyDescent="0.2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spans="1:26" ht="15.75" customHeight="1" x14ac:dyDescent="0.2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 spans="1:26" ht="15.75" customHeight="1" x14ac:dyDescent="0.2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 spans="1:26" ht="15.75" customHeight="1" x14ac:dyDescent="0.2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 spans="1:26" ht="15.75" customHeight="1" x14ac:dyDescent="0.2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 spans="1:26" ht="15.75" customHeight="1" x14ac:dyDescent="0.2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 spans="1:26" ht="15.75" customHeight="1" x14ac:dyDescent="0.2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 spans="1:26" ht="15.75" customHeight="1" x14ac:dyDescent="0.2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 spans="1:26" ht="15.75" customHeight="1" x14ac:dyDescent="0.2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 spans="1:26" ht="15.75" customHeight="1" x14ac:dyDescent="0.2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 spans="1:26" ht="15.75" customHeight="1" x14ac:dyDescent="0.2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 spans="1:26" ht="15.75" customHeight="1" x14ac:dyDescent="0.2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spans="1:26" ht="15.75" customHeight="1" x14ac:dyDescent="0.2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spans="1:26" ht="15.75" customHeight="1" x14ac:dyDescent="0.2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 spans="1:26" ht="15.75" customHeight="1" x14ac:dyDescent="0.2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spans="1:26" ht="15.75" customHeight="1" x14ac:dyDescent="0.2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spans="1:26" ht="15.75" customHeight="1" x14ac:dyDescent="0.2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spans="1:26" ht="15.75" customHeight="1" x14ac:dyDescent="0.2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spans="1:26" ht="15.75" customHeight="1" x14ac:dyDescent="0.2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spans="1:26" ht="15.75" customHeight="1" x14ac:dyDescent="0.2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spans="1:26" ht="15.75" customHeight="1" x14ac:dyDescent="0.2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spans="1:26" ht="15.75" customHeight="1" x14ac:dyDescent="0.2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spans="1:26" ht="15.75" customHeight="1" x14ac:dyDescent="0.2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 spans="1:26" ht="15.75" customHeight="1" x14ac:dyDescent="0.2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 spans="1:26" ht="15.75" customHeight="1" x14ac:dyDescent="0.2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 spans="1:26" ht="15.75" customHeight="1" x14ac:dyDescent="0.2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 spans="1:26" ht="15.75" customHeight="1" x14ac:dyDescent="0.2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 spans="1:26" ht="15.75" customHeight="1" x14ac:dyDescent="0.2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 spans="1:26" ht="15.75" customHeight="1" x14ac:dyDescent="0.2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 spans="1:26" ht="15.75" customHeight="1" x14ac:dyDescent="0.2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spans="1:26" ht="15.75" customHeight="1" x14ac:dyDescent="0.2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 spans="1:26" ht="15.75" customHeight="1" x14ac:dyDescent="0.2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 spans="1:26" ht="15.75" customHeight="1" x14ac:dyDescent="0.2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 spans="1:26" ht="15.75" customHeight="1" x14ac:dyDescent="0.2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 spans="1:26" ht="15.75" customHeight="1" x14ac:dyDescent="0.2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 spans="1:26" ht="15.75" customHeight="1" x14ac:dyDescent="0.2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 spans="1:26" ht="15.75" customHeight="1" x14ac:dyDescent="0.2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 spans="1:26" ht="15.75" customHeight="1" x14ac:dyDescent="0.2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 spans="1:26" ht="15.75" customHeight="1" x14ac:dyDescent="0.2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 spans="1:26" ht="15.75" customHeight="1" x14ac:dyDescent="0.2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 spans="1:26" ht="15.75" customHeight="1" x14ac:dyDescent="0.2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 spans="1:26" ht="15.75" customHeight="1" x14ac:dyDescent="0.2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 spans="1:26" ht="15.75" customHeight="1" x14ac:dyDescent="0.2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 spans="1:26" ht="15.75" customHeight="1" x14ac:dyDescent="0.2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 spans="1:26" ht="15.75" customHeight="1" x14ac:dyDescent="0.2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 spans="1:26" ht="15.75" customHeight="1" x14ac:dyDescent="0.2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 spans="1:26" ht="15.75" customHeight="1" x14ac:dyDescent="0.2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 spans="1:26" ht="15.75" customHeight="1" x14ac:dyDescent="0.2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 spans="1:26" ht="15.75" customHeight="1" x14ac:dyDescent="0.2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 spans="1:26" ht="15.75" customHeight="1" x14ac:dyDescent="0.2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 spans="1:26" ht="15.75" customHeight="1" x14ac:dyDescent="0.2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 spans="1:26" ht="15.75" customHeight="1" x14ac:dyDescent="0.2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 spans="1:26" ht="15.75" customHeight="1" x14ac:dyDescent="0.2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 spans="1:26" ht="15.75" customHeight="1" x14ac:dyDescent="0.2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 spans="1:26" ht="15.75" customHeight="1" x14ac:dyDescent="0.2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spans="1:26" ht="15.75" customHeight="1" x14ac:dyDescent="0.2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 spans="1:26" ht="15.75" customHeight="1" x14ac:dyDescent="0.2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spans="1:26" ht="15.75" customHeight="1" x14ac:dyDescent="0.2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 spans="1:26" ht="15.75" customHeight="1" x14ac:dyDescent="0.2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 spans="1:26" ht="15.75" customHeight="1" x14ac:dyDescent="0.2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 spans="1:26" ht="15.75" customHeight="1" x14ac:dyDescent="0.2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 spans="1:26" ht="15.75" customHeight="1" x14ac:dyDescent="0.2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 spans="1:26" ht="15.75" customHeight="1" x14ac:dyDescent="0.2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 spans="1:26" ht="15.75" customHeight="1" x14ac:dyDescent="0.2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</row>
    <row r="222" spans="1:26" ht="15.75" customHeight="1" x14ac:dyDescent="0.2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</row>
    <row r="223" spans="1:26" ht="15.75" customHeight="1" x14ac:dyDescent="0.2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</row>
    <row r="224" spans="1:26" ht="15.75" customHeight="1" x14ac:dyDescent="0.2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</row>
    <row r="225" spans="1:26" ht="15.75" customHeight="1" x14ac:dyDescent="0.2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</row>
    <row r="226" spans="1:26" ht="15.75" customHeight="1" x14ac:dyDescent="0.2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</row>
    <row r="227" spans="1:26" ht="15.75" customHeight="1" x14ac:dyDescent="0.2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</row>
    <row r="228" spans="1:26" ht="15.75" customHeight="1" x14ac:dyDescent="0.2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</row>
    <row r="229" spans="1:26" ht="15.75" customHeight="1" x14ac:dyDescent="0.2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</row>
    <row r="230" spans="1:26" ht="15.75" customHeight="1" x14ac:dyDescent="0.2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</row>
    <row r="231" spans="1:26" ht="15.75" customHeight="1" x14ac:dyDescent="0.2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</row>
    <row r="232" spans="1:26" ht="15.75" customHeight="1" x14ac:dyDescent="0.2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</row>
    <row r="233" spans="1:26" ht="15.75" customHeight="1" x14ac:dyDescent="0.2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</row>
    <row r="234" spans="1:26" ht="15.75" customHeight="1" x14ac:dyDescent="0.2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</row>
    <row r="235" spans="1:26" ht="15.75" customHeight="1" x14ac:dyDescent="0.2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</row>
    <row r="236" spans="1:26" ht="15.75" customHeight="1" x14ac:dyDescent="0.2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</row>
    <row r="237" spans="1:26" ht="15.75" customHeight="1" x14ac:dyDescent="0.2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</row>
    <row r="238" spans="1:26" ht="15.75" customHeight="1" x14ac:dyDescent="0.2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</row>
    <row r="239" spans="1:26" ht="15.75" customHeight="1" x14ac:dyDescent="0.2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</row>
    <row r="240" spans="1:26" ht="15.75" customHeight="1" x14ac:dyDescent="0.2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</row>
    <row r="241" spans="1:26" ht="15.75" customHeight="1" x14ac:dyDescent="0.2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</row>
    <row r="242" spans="1:26" ht="15.75" customHeight="1" x14ac:dyDescent="0.2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</row>
    <row r="243" spans="1:26" ht="15.75" customHeight="1" x14ac:dyDescent="0.2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</row>
    <row r="244" spans="1:26" ht="15.75" customHeight="1" x14ac:dyDescent="0.2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</row>
    <row r="245" spans="1:26" ht="15.75" customHeight="1" x14ac:dyDescent="0.2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</row>
    <row r="246" spans="1:26" ht="15.75" customHeight="1" x14ac:dyDescent="0.2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</row>
    <row r="247" spans="1:26" ht="15.75" customHeight="1" x14ac:dyDescent="0.2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</row>
    <row r="248" spans="1:26" ht="15.75" customHeight="1" x14ac:dyDescent="0.2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</row>
    <row r="249" spans="1:26" ht="15.75" customHeight="1" x14ac:dyDescent="0.2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</row>
    <row r="250" spans="1:26" ht="15.75" customHeight="1" x14ac:dyDescent="0.2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</row>
    <row r="251" spans="1:26" ht="15.75" customHeight="1" x14ac:dyDescent="0.2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</row>
    <row r="252" spans="1:26" ht="15.75" customHeight="1" x14ac:dyDescent="0.2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</row>
    <row r="253" spans="1:26" ht="15.75" customHeight="1" x14ac:dyDescent="0.2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</row>
    <row r="254" spans="1:26" ht="15.75" customHeight="1" x14ac:dyDescent="0.2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</row>
    <row r="255" spans="1:26" ht="15.75" customHeight="1" x14ac:dyDescent="0.2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</row>
    <row r="256" spans="1:26" ht="15.75" customHeight="1" x14ac:dyDescent="0.2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</row>
    <row r="257" spans="1:26" ht="15.75" customHeight="1" x14ac:dyDescent="0.2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</row>
    <row r="258" spans="1:26" ht="15.75" customHeight="1" x14ac:dyDescent="0.2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</row>
    <row r="259" spans="1:26" ht="15.75" customHeight="1" x14ac:dyDescent="0.2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</row>
    <row r="260" spans="1:26" ht="15.75" customHeight="1" x14ac:dyDescent="0.2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</row>
    <row r="261" spans="1:26" ht="15.75" customHeight="1" x14ac:dyDescent="0.2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</row>
    <row r="262" spans="1:26" ht="15.75" customHeight="1" x14ac:dyDescent="0.2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</row>
    <row r="263" spans="1:26" ht="15.75" customHeight="1" x14ac:dyDescent="0.2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</row>
    <row r="264" spans="1:26" ht="15.75" customHeight="1" x14ac:dyDescent="0.2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</row>
    <row r="265" spans="1:26" ht="15.75" customHeight="1" x14ac:dyDescent="0.2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</row>
    <row r="266" spans="1:26" ht="15.75" customHeight="1" x14ac:dyDescent="0.2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</row>
    <row r="267" spans="1:26" ht="15.75" customHeight="1" x14ac:dyDescent="0.2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</row>
    <row r="268" spans="1:26" ht="15.75" customHeight="1" x14ac:dyDescent="0.2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</row>
    <row r="269" spans="1:26" ht="15.75" customHeight="1" x14ac:dyDescent="0.2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</row>
    <row r="270" spans="1:26" ht="15.75" customHeight="1" x14ac:dyDescent="0.2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</row>
    <row r="271" spans="1:26" ht="15.75" customHeight="1" x14ac:dyDescent="0.2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</row>
    <row r="272" spans="1:26" ht="15.75" customHeight="1" x14ac:dyDescent="0.2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</row>
    <row r="273" spans="1:26" ht="15.75" customHeight="1" x14ac:dyDescent="0.2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</row>
    <row r="274" spans="1:26" ht="15.75" customHeight="1" x14ac:dyDescent="0.2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</row>
    <row r="275" spans="1:26" ht="15.75" customHeight="1" x14ac:dyDescent="0.2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</row>
    <row r="276" spans="1:26" ht="15.75" customHeight="1" x14ac:dyDescent="0.2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</row>
    <row r="277" spans="1:26" ht="15.75" customHeight="1" x14ac:dyDescent="0.2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</row>
    <row r="278" spans="1:26" ht="15.75" customHeight="1" x14ac:dyDescent="0.2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</row>
    <row r="279" spans="1:26" ht="15.75" customHeight="1" x14ac:dyDescent="0.2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</row>
    <row r="280" spans="1:26" ht="15.75" customHeight="1" x14ac:dyDescent="0.2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</row>
    <row r="281" spans="1:26" ht="15.75" customHeight="1" x14ac:dyDescent="0.2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</row>
    <row r="282" spans="1:26" ht="15.75" customHeight="1" x14ac:dyDescent="0.2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</row>
    <row r="283" spans="1:26" ht="15.75" customHeight="1" x14ac:dyDescent="0.2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</row>
    <row r="284" spans="1:26" ht="15.75" customHeight="1" x14ac:dyDescent="0.2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</row>
    <row r="285" spans="1:26" ht="15.75" customHeight="1" x14ac:dyDescent="0.2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</row>
    <row r="286" spans="1:26" ht="15.75" customHeight="1" x14ac:dyDescent="0.2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</row>
    <row r="287" spans="1:26" ht="15.75" customHeight="1" x14ac:dyDescent="0.2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</row>
    <row r="288" spans="1:26" ht="15.75" customHeight="1" x14ac:dyDescent="0.2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</row>
    <row r="289" spans="1:26" ht="15.75" customHeight="1" x14ac:dyDescent="0.2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</row>
    <row r="290" spans="1:26" ht="15.75" customHeight="1" x14ac:dyDescent="0.2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</row>
    <row r="291" spans="1:26" ht="15.75" customHeight="1" x14ac:dyDescent="0.2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</row>
    <row r="292" spans="1:26" ht="15.75" customHeight="1" x14ac:dyDescent="0.2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</row>
    <row r="293" spans="1:26" ht="15.75" customHeight="1" x14ac:dyDescent="0.2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</row>
    <row r="294" spans="1:26" ht="15.75" customHeight="1" x14ac:dyDescent="0.2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</row>
    <row r="295" spans="1:26" ht="15.75" customHeight="1" x14ac:dyDescent="0.2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</row>
    <row r="296" spans="1:26" ht="15.75" customHeight="1" x14ac:dyDescent="0.2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</row>
    <row r="297" spans="1:26" ht="15.75" customHeight="1" x14ac:dyDescent="0.2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</row>
    <row r="298" spans="1:26" ht="15.75" customHeight="1" x14ac:dyDescent="0.2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</row>
    <row r="299" spans="1:26" ht="15.75" customHeight="1" x14ac:dyDescent="0.2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</row>
    <row r="300" spans="1:26" ht="15.75" customHeight="1" x14ac:dyDescent="0.2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</row>
    <row r="301" spans="1:26" ht="15.75" customHeight="1" x14ac:dyDescent="0.2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</row>
    <row r="302" spans="1:26" ht="15.75" customHeight="1" x14ac:dyDescent="0.2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</row>
    <row r="303" spans="1:26" ht="15.75" customHeight="1" x14ac:dyDescent="0.2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</row>
    <row r="304" spans="1:26" ht="15.75" customHeight="1" x14ac:dyDescent="0.2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</row>
    <row r="305" spans="1:26" ht="15.75" customHeight="1" x14ac:dyDescent="0.2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</row>
    <row r="306" spans="1:26" ht="15.75" customHeight="1" x14ac:dyDescent="0.2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</row>
    <row r="307" spans="1:26" ht="15.75" customHeight="1" x14ac:dyDescent="0.2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</row>
    <row r="308" spans="1:26" ht="15.75" customHeight="1" x14ac:dyDescent="0.2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</row>
    <row r="309" spans="1:26" ht="15.75" customHeight="1" x14ac:dyDescent="0.2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</row>
    <row r="310" spans="1:26" ht="15.75" customHeight="1" x14ac:dyDescent="0.2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</row>
    <row r="311" spans="1:26" ht="15.75" customHeight="1" x14ac:dyDescent="0.2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</row>
    <row r="312" spans="1:26" ht="15.75" customHeight="1" x14ac:dyDescent="0.2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</row>
    <row r="313" spans="1:26" ht="15.75" customHeight="1" x14ac:dyDescent="0.2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</row>
    <row r="314" spans="1:26" ht="15.75" customHeight="1" x14ac:dyDescent="0.2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</row>
    <row r="315" spans="1:26" ht="15.75" customHeight="1" x14ac:dyDescent="0.2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</row>
    <row r="316" spans="1:26" ht="15.75" customHeight="1" x14ac:dyDescent="0.2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</row>
    <row r="317" spans="1:26" ht="15.75" customHeight="1" x14ac:dyDescent="0.2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</row>
    <row r="318" spans="1:26" ht="15.75" customHeight="1" x14ac:dyDescent="0.2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</row>
    <row r="319" spans="1:26" ht="15.75" customHeight="1" x14ac:dyDescent="0.2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</row>
    <row r="320" spans="1:26" ht="15.75" customHeight="1" x14ac:dyDescent="0.2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</row>
    <row r="321" spans="1:26" ht="15.75" customHeight="1" x14ac:dyDescent="0.2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</row>
    <row r="322" spans="1:26" ht="15.75" customHeight="1" x14ac:dyDescent="0.2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</row>
    <row r="323" spans="1:26" ht="15.75" customHeight="1" x14ac:dyDescent="0.2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</row>
    <row r="324" spans="1:26" ht="15.75" customHeight="1" x14ac:dyDescent="0.2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</row>
    <row r="325" spans="1:26" ht="15.75" customHeight="1" x14ac:dyDescent="0.2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</row>
    <row r="326" spans="1:26" ht="15.75" customHeight="1" x14ac:dyDescent="0.2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</row>
    <row r="327" spans="1:26" ht="15.75" customHeight="1" x14ac:dyDescent="0.2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</row>
    <row r="328" spans="1:26" ht="15.75" customHeight="1" x14ac:dyDescent="0.2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</row>
    <row r="329" spans="1:26" ht="15.75" customHeight="1" x14ac:dyDescent="0.2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</row>
    <row r="330" spans="1:26" ht="15.75" customHeight="1" x14ac:dyDescent="0.2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</row>
    <row r="331" spans="1:26" ht="15.75" customHeight="1" x14ac:dyDescent="0.2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</row>
    <row r="332" spans="1:26" ht="15.75" customHeight="1" x14ac:dyDescent="0.2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</row>
    <row r="333" spans="1:26" ht="15.75" customHeight="1" x14ac:dyDescent="0.2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</row>
    <row r="334" spans="1:26" ht="15.75" customHeight="1" x14ac:dyDescent="0.2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</row>
    <row r="335" spans="1:26" ht="15.75" customHeight="1" x14ac:dyDescent="0.2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</row>
    <row r="336" spans="1:26" ht="15.75" customHeight="1" x14ac:dyDescent="0.2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</row>
    <row r="337" spans="1:26" ht="15.75" customHeight="1" x14ac:dyDescent="0.2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</row>
    <row r="338" spans="1:26" ht="15.75" customHeight="1" x14ac:dyDescent="0.2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</row>
    <row r="339" spans="1:26" ht="15.75" customHeight="1" x14ac:dyDescent="0.2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</row>
    <row r="340" spans="1:26" ht="15.75" customHeight="1" x14ac:dyDescent="0.2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</row>
    <row r="341" spans="1:26" ht="15.75" customHeight="1" x14ac:dyDescent="0.2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</row>
    <row r="342" spans="1:26" ht="15.75" customHeight="1" x14ac:dyDescent="0.2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</row>
    <row r="343" spans="1:26" ht="15.75" customHeight="1" x14ac:dyDescent="0.2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</row>
    <row r="344" spans="1:26" ht="15.75" customHeight="1" x14ac:dyDescent="0.2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</row>
    <row r="345" spans="1:26" ht="15.75" customHeight="1" x14ac:dyDescent="0.2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</row>
    <row r="346" spans="1:26" ht="15.75" customHeight="1" x14ac:dyDescent="0.2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</row>
    <row r="347" spans="1:26" ht="15.75" customHeight="1" x14ac:dyDescent="0.2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</row>
    <row r="348" spans="1:26" ht="15.75" customHeight="1" x14ac:dyDescent="0.2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</row>
    <row r="349" spans="1:26" ht="15.75" customHeight="1" x14ac:dyDescent="0.2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</row>
    <row r="350" spans="1:26" ht="15.75" customHeight="1" x14ac:dyDescent="0.2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</row>
    <row r="351" spans="1:26" ht="15.75" customHeight="1" x14ac:dyDescent="0.2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</row>
    <row r="352" spans="1:26" ht="15.75" customHeight="1" x14ac:dyDescent="0.2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</row>
    <row r="353" spans="1:26" ht="15.75" customHeight="1" x14ac:dyDescent="0.2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</row>
    <row r="354" spans="1:26" ht="15.75" customHeight="1" x14ac:dyDescent="0.2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</row>
    <row r="355" spans="1:26" ht="15.75" customHeight="1" x14ac:dyDescent="0.2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</row>
    <row r="356" spans="1:26" ht="15.75" customHeight="1" x14ac:dyDescent="0.2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</row>
    <row r="357" spans="1:26" ht="15.75" customHeight="1" x14ac:dyDescent="0.2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</row>
    <row r="358" spans="1:26" ht="15.75" customHeight="1" x14ac:dyDescent="0.2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</row>
    <row r="359" spans="1:26" ht="15.75" customHeight="1" x14ac:dyDescent="0.2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</row>
    <row r="360" spans="1:26" ht="15.75" customHeight="1" x14ac:dyDescent="0.2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</row>
    <row r="361" spans="1:26" ht="15.75" customHeight="1" x14ac:dyDescent="0.2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</row>
    <row r="362" spans="1:26" ht="15.75" customHeight="1" x14ac:dyDescent="0.2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</row>
    <row r="363" spans="1:26" ht="15.75" customHeight="1" x14ac:dyDescent="0.2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</row>
    <row r="364" spans="1:26" ht="15.75" customHeight="1" x14ac:dyDescent="0.2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</row>
    <row r="365" spans="1:26" ht="15.75" customHeight="1" x14ac:dyDescent="0.2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</row>
    <row r="366" spans="1:26" ht="15.75" customHeight="1" x14ac:dyDescent="0.2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</row>
    <row r="367" spans="1:26" ht="15.75" customHeight="1" x14ac:dyDescent="0.2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</row>
    <row r="368" spans="1:26" ht="15.75" customHeight="1" x14ac:dyDescent="0.2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</row>
    <row r="369" spans="1:26" ht="15.75" customHeight="1" x14ac:dyDescent="0.2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</row>
    <row r="370" spans="1:26" ht="15.75" customHeight="1" x14ac:dyDescent="0.2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</row>
    <row r="371" spans="1:26" ht="15.75" customHeight="1" x14ac:dyDescent="0.2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</row>
    <row r="372" spans="1:26" ht="15.75" customHeight="1" x14ac:dyDescent="0.2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</row>
    <row r="373" spans="1:26" ht="15.75" customHeight="1" x14ac:dyDescent="0.2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</row>
    <row r="374" spans="1:26" ht="15.75" customHeight="1" x14ac:dyDescent="0.2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</row>
    <row r="375" spans="1:26" ht="15.75" customHeight="1" x14ac:dyDescent="0.2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</row>
    <row r="376" spans="1:26" ht="15.75" customHeight="1" x14ac:dyDescent="0.2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</row>
    <row r="377" spans="1:26" ht="15.75" customHeight="1" x14ac:dyDescent="0.2">
      <c r="A377" s="10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</row>
    <row r="378" spans="1:26" ht="15.75" customHeight="1" x14ac:dyDescent="0.2">
      <c r="A378" s="107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</row>
    <row r="379" spans="1:26" ht="15.75" customHeight="1" x14ac:dyDescent="0.2">
      <c r="A379" s="107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</row>
    <row r="380" spans="1:26" ht="15.75" customHeight="1" x14ac:dyDescent="0.2">
      <c r="A380" s="107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</row>
    <row r="381" spans="1:26" ht="15.75" customHeight="1" x14ac:dyDescent="0.2">
      <c r="A381" s="107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</row>
    <row r="382" spans="1:26" ht="15.75" customHeight="1" x14ac:dyDescent="0.2">
      <c r="A382" s="107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</row>
    <row r="383" spans="1:26" ht="15.75" customHeight="1" x14ac:dyDescent="0.2">
      <c r="A383" s="107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</row>
    <row r="384" spans="1:26" ht="15.75" customHeight="1" x14ac:dyDescent="0.2">
      <c r="A384" s="107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</row>
    <row r="385" spans="1:26" ht="15.75" customHeight="1" x14ac:dyDescent="0.2">
      <c r="A385" s="107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</row>
    <row r="386" spans="1:26" ht="15.75" customHeight="1" x14ac:dyDescent="0.2">
      <c r="A386" s="107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</row>
    <row r="387" spans="1:26" ht="15.75" customHeight="1" x14ac:dyDescent="0.2">
      <c r="A387" s="10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</row>
    <row r="388" spans="1:26" ht="15.75" customHeight="1" x14ac:dyDescent="0.2">
      <c r="A388" s="107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</row>
    <row r="389" spans="1:26" ht="15.75" customHeight="1" x14ac:dyDescent="0.2">
      <c r="A389" s="107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</row>
    <row r="390" spans="1:26" ht="15.75" customHeight="1" x14ac:dyDescent="0.2">
      <c r="A390" s="107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</row>
    <row r="391" spans="1:26" ht="15.75" customHeight="1" x14ac:dyDescent="0.2">
      <c r="A391" s="107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</row>
    <row r="392" spans="1:26" ht="15.75" customHeight="1" x14ac:dyDescent="0.2">
      <c r="A392" s="107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</row>
    <row r="393" spans="1:26" ht="15.75" customHeight="1" x14ac:dyDescent="0.2">
      <c r="A393" s="107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</row>
    <row r="394" spans="1:26" ht="15.75" customHeight="1" x14ac:dyDescent="0.2">
      <c r="A394" s="107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</row>
    <row r="395" spans="1:26" ht="15.75" customHeight="1" x14ac:dyDescent="0.2">
      <c r="A395" s="107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</row>
    <row r="396" spans="1:26" ht="15.75" customHeight="1" x14ac:dyDescent="0.2">
      <c r="A396" s="107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</row>
    <row r="397" spans="1:26" ht="15.75" customHeight="1" x14ac:dyDescent="0.2">
      <c r="A397" s="10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</row>
    <row r="398" spans="1:26" ht="15.75" customHeight="1" x14ac:dyDescent="0.2">
      <c r="A398" s="107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</row>
    <row r="399" spans="1:26" ht="15.75" customHeight="1" x14ac:dyDescent="0.2">
      <c r="A399" s="107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</row>
    <row r="400" spans="1:26" ht="15.75" customHeight="1" x14ac:dyDescent="0.2">
      <c r="A400" s="107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</row>
    <row r="401" spans="1:26" ht="15.75" customHeight="1" x14ac:dyDescent="0.2">
      <c r="A401" s="107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</row>
    <row r="402" spans="1:26" ht="15.75" customHeight="1" x14ac:dyDescent="0.2">
      <c r="A402" s="107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</row>
    <row r="403" spans="1:26" ht="15.75" customHeight="1" x14ac:dyDescent="0.2">
      <c r="A403" s="107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</row>
    <row r="404" spans="1:26" ht="15.75" customHeight="1" x14ac:dyDescent="0.2">
      <c r="A404" s="107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</row>
    <row r="405" spans="1:26" ht="15.75" customHeight="1" x14ac:dyDescent="0.2">
      <c r="A405" s="107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</row>
    <row r="406" spans="1:26" ht="15.75" customHeight="1" x14ac:dyDescent="0.2">
      <c r="A406" s="107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</row>
    <row r="407" spans="1:26" ht="15.75" customHeight="1" x14ac:dyDescent="0.2">
      <c r="A407" s="1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</row>
    <row r="408" spans="1:26" ht="15.75" customHeight="1" x14ac:dyDescent="0.2">
      <c r="A408" s="107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</row>
    <row r="409" spans="1:26" ht="15.75" customHeight="1" x14ac:dyDescent="0.2">
      <c r="A409" s="107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</row>
    <row r="410" spans="1:26" ht="15.75" customHeight="1" x14ac:dyDescent="0.2">
      <c r="A410" s="107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</row>
    <row r="411" spans="1:26" ht="15.75" customHeight="1" x14ac:dyDescent="0.2">
      <c r="A411" s="107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</row>
    <row r="412" spans="1:26" ht="15.75" customHeight="1" x14ac:dyDescent="0.2">
      <c r="A412" s="107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</row>
    <row r="413" spans="1:26" ht="15.75" customHeight="1" x14ac:dyDescent="0.2">
      <c r="A413" s="107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</row>
    <row r="414" spans="1:26" ht="15.75" customHeight="1" x14ac:dyDescent="0.2">
      <c r="A414" s="107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</row>
    <row r="415" spans="1:26" ht="15.75" customHeight="1" x14ac:dyDescent="0.2">
      <c r="A415" s="107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</row>
    <row r="416" spans="1:26" ht="15.75" customHeight="1" x14ac:dyDescent="0.2">
      <c r="A416" s="107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</row>
    <row r="417" spans="1:26" ht="15.75" customHeight="1" x14ac:dyDescent="0.2">
      <c r="A417" s="10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</row>
    <row r="418" spans="1:26" ht="15.75" customHeight="1" x14ac:dyDescent="0.2">
      <c r="A418" s="107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</row>
    <row r="419" spans="1:26" ht="15.75" customHeight="1" x14ac:dyDescent="0.2">
      <c r="A419" s="107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</row>
    <row r="420" spans="1:26" ht="15.75" customHeight="1" x14ac:dyDescent="0.2">
      <c r="A420" s="107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</row>
    <row r="421" spans="1:26" ht="15.75" customHeight="1" x14ac:dyDescent="0.2">
      <c r="A421" s="107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</row>
    <row r="422" spans="1:26" ht="15.75" customHeight="1" x14ac:dyDescent="0.2">
      <c r="A422" s="107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</row>
    <row r="423" spans="1:26" ht="15.75" customHeight="1" x14ac:dyDescent="0.2">
      <c r="A423" s="107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</row>
    <row r="424" spans="1:26" ht="15.75" customHeight="1" x14ac:dyDescent="0.2">
      <c r="A424" s="107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</row>
    <row r="425" spans="1:26" ht="15.75" customHeight="1" x14ac:dyDescent="0.2">
      <c r="A425" s="107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</row>
    <row r="426" spans="1:26" ht="15.75" customHeight="1" x14ac:dyDescent="0.2">
      <c r="A426" s="107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</row>
    <row r="427" spans="1:26" ht="15.75" customHeight="1" x14ac:dyDescent="0.2">
      <c r="A427" s="10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</row>
    <row r="428" spans="1:26" ht="15.75" customHeight="1" x14ac:dyDescent="0.2">
      <c r="A428" s="107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</row>
    <row r="429" spans="1:26" ht="15.75" customHeight="1" x14ac:dyDescent="0.2">
      <c r="A429" s="107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</row>
    <row r="430" spans="1:26" ht="15.75" customHeight="1" x14ac:dyDescent="0.2">
      <c r="A430" s="107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</row>
    <row r="431" spans="1:26" ht="15.75" customHeight="1" x14ac:dyDescent="0.2">
      <c r="A431" s="107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</row>
    <row r="432" spans="1:26" ht="15.75" customHeight="1" x14ac:dyDescent="0.2">
      <c r="A432" s="107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</row>
    <row r="433" spans="1:26" ht="15.75" customHeight="1" x14ac:dyDescent="0.2">
      <c r="A433" s="107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</row>
    <row r="434" spans="1:26" ht="15.75" customHeight="1" x14ac:dyDescent="0.2">
      <c r="A434" s="107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</row>
    <row r="435" spans="1:26" ht="15.75" customHeight="1" x14ac:dyDescent="0.2">
      <c r="A435" s="107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</row>
    <row r="436" spans="1:26" ht="15.75" customHeight="1" x14ac:dyDescent="0.2">
      <c r="A436" s="107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</row>
    <row r="437" spans="1:26" ht="15.75" customHeight="1" x14ac:dyDescent="0.2">
      <c r="A437" s="10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</row>
    <row r="438" spans="1:26" ht="15.75" customHeight="1" x14ac:dyDescent="0.2">
      <c r="A438" s="107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</row>
    <row r="439" spans="1:26" ht="15.75" customHeight="1" x14ac:dyDescent="0.2">
      <c r="A439" s="107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</row>
    <row r="440" spans="1:26" ht="15.75" customHeight="1" x14ac:dyDescent="0.2">
      <c r="A440" s="107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</row>
    <row r="441" spans="1:26" ht="15.75" customHeight="1" x14ac:dyDescent="0.2">
      <c r="A441" s="107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</row>
    <row r="442" spans="1:26" ht="15.75" customHeight="1" x14ac:dyDescent="0.2">
      <c r="A442" s="107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</row>
    <row r="443" spans="1:26" ht="15.75" customHeight="1" x14ac:dyDescent="0.2">
      <c r="A443" s="107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</row>
    <row r="444" spans="1:26" ht="15.75" customHeight="1" x14ac:dyDescent="0.2">
      <c r="A444" s="107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</row>
    <row r="445" spans="1:26" ht="15.75" customHeight="1" x14ac:dyDescent="0.2">
      <c r="A445" s="107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</row>
    <row r="446" spans="1:26" ht="15.75" customHeight="1" x14ac:dyDescent="0.2">
      <c r="A446" s="107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</row>
    <row r="447" spans="1:26" ht="15.75" customHeight="1" x14ac:dyDescent="0.2">
      <c r="A447" s="10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</row>
    <row r="448" spans="1:26" ht="15.75" customHeight="1" x14ac:dyDescent="0.2">
      <c r="A448" s="107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</row>
    <row r="449" spans="1:26" ht="15.75" customHeight="1" x14ac:dyDescent="0.2">
      <c r="A449" s="107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</row>
    <row r="450" spans="1:26" ht="15.75" customHeight="1" x14ac:dyDescent="0.2">
      <c r="A450" s="107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</row>
    <row r="451" spans="1:26" ht="15.75" customHeight="1" x14ac:dyDescent="0.2">
      <c r="A451" s="107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</row>
    <row r="452" spans="1:26" ht="15.75" customHeight="1" x14ac:dyDescent="0.2">
      <c r="A452" s="107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</row>
    <row r="453" spans="1:26" ht="15.75" customHeight="1" x14ac:dyDescent="0.2">
      <c r="A453" s="107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</row>
    <row r="454" spans="1:26" ht="15.75" customHeight="1" x14ac:dyDescent="0.2">
      <c r="A454" s="107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</row>
    <row r="455" spans="1:26" ht="15.75" customHeight="1" x14ac:dyDescent="0.2">
      <c r="A455" s="107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</row>
    <row r="456" spans="1:26" ht="15.75" customHeight="1" x14ac:dyDescent="0.2">
      <c r="A456" s="107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</row>
    <row r="457" spans="1:26" ht="15.75" customHeight="1" x14ac:dyDescent="0.2">
      <c r="A457" s="10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</row>
    <row r="458" spans="1:26" ht="15.75" customHeight="1" x14ac:dyDescent="0.2">
      <c r="A458" s="107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</row>
    <row r="459" spans="1:26" ht="15.75" customHeight="1" x14ac:dyDescent="0.2">
      <c r="A459" s="107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</row>
    <row r="460" spans="1:26" ht="15.75" customHeight="1" x14ac:dyDescent="0.2">
      <c r="A460" s="107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</row>
    <row r="461" spans="1:26" ht="15.75" customHeight="1" x14ac:dyDescent="0.2">
      <c r="A461" s="107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</row>
    <row r="462" spans="1:26" ht="15.75" customHeight="1" x14ac:dyDescent="0.2">
      <c r="A462" s="107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</row>
    <row r="463" spans="1:26" ht="15.75" customHeight="1" x14ac:dyDescent="0.2">
      <c r="A463" s="107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</row>
    <row r="464" spans="1:26" ht="15.75" customHeight="1" x14ac:dyDescent="0.2">
      <c r="A464" s="107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</row>
    <row r="465" spans="1:26" ht="15.75" customHeight="1" x14ac:dyDescent="0.2">
      <c r="A465" s="107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</row>
    <row r="466" spans="1:26" ht="15.75" customHeight="1" x14ac:dyDescent="0.2">
      <c r="A466" s="107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</row>
    <row r="467" spans="1:26" ht="15.75" customHeight="1" x14ac:dyDescent="0.2">
      <c r="A467" s="10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</row>
    <row r="468" spans="1:26" ht="15.75" customHeight="1" x14ac:dyDescent="0.2">
      <c r="A468" s="107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</row>
    <row r="469" spans="1:26" ht="15.75" customHeight="1" x14ac:dyDescent="0.2">
      <c r="A469" s="107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</row>
    <row r="470" spans="1:26" ht="15.75" customHeight="1" x14ac:dyDescent="0.2">
      <c r="A470" s="107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</row>
    <row r="471" spans="1:26" ht="15.75" customHeight="1" x14ac:dyDescent="0.2">
      <c r="A471" s="107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</row>
    <row r="472" spans="1:26" ht="15.75" customHeight="1" x14ac:dyDescent="0.2">
      <c r="A472" s="107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</row>
    <row r="473" spans="1:26" ht="15.75" customHeight="1" x14ac:dyDescent="0.2">
      <c r="A473" s="107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</row>
    <row r="474" spans="1:26" ht="15.75" customHeight="1" x14ac:dyDescent="0.2">
      <c r="A474" s="107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</row>
    <row r="475" spans="1:26" ht="15.75" customHeight="1" x14ac:dyDescent="0.2">
      <c r="A475" s="107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</row>
    <row r="476" spans="1:26" ht="15.75" customHeight="1" x14ac:dyDescent="0.2">
      <c r="A476" s="107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</row>
    <row r="477" spans="1:26" ht="15.75" customHeight="1" x14ac:dyDescent="0.2">
      <c r="A477" s="10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</row>
    <row r="478" spans="1:26" ht="15.75" customHeight="1" x14ac:dyDescent="0.2">
      <c r="A478" s="107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</row>
    <row r="479" spans="1:26" ht="15.75" customHeight="1" x14ac:dyDescent="0.2">
      <c r="A479" s="107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</row>
    <row r="480" spans="1:26" ht="15.75" customHeight="1" x14ac:dyDescent="0.2">
      <c r="A480" s="107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</row>
    <row r="481" spans="1:26" ht="15.75" customHeight="1" x14ac:dyDescent="0.2">
      <c r="A481" s="107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</row>
    <row r="482" spans="1:26" ht="15.75" customHeight="1" x14ac:dyDescent="0.2">
      <c r="A482" s="107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</row>
    <row r="483" spans="1:26" ht="15.75" customHeight="1" x14ac:dyDescent="0.2">
      <c r="A483" s="107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</row>
    <row r="484" spans="1:26" ht="15.75" customHeight="1" x14ac:dyDescent="0.2">
      <c r="A484" s="107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</row>
    <row r="485" spans="1:26" ht="15.75" customHeight="1" x14ac:dyDescent="0.2">
      <c r="A485" s="107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</row>
    <row r="486" spans="1:26" ht="15.75" customHeight="1" x14ac:dyDescent="0.2">
      <c r="A486" s="107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</row>
    <row r="487" spans="1:26" ht="15.75" customHeight="1" x14ac:dyDescent="0.2">
      <c r="A487" s="10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</row>
    <row r="488" spans="1:26" ht="15.75" customHeight="1" x14ac:dyDescent="0.2">
      <c r="A488" s="107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</row>
    <row r="489" spans="1:26" ht="15.75" customHeight="1" x14ac:dyDescent="0.2">
      <c r="A489" s="107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</row>
    <row r="490" spans="1:26" ht="15.75" customHeight="1" x14ac:dyDescent="0.2">
      <c r="A490" s="107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</row>
    <row r="491" spans="1:26" ht="15.75" customHeight="1" x14ac:dyDescent="0.2">
      <c r="A491" s="107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</row>
    <row r="492" spans="1:26" ht="15.75" customHeight="1" x14ac:dyDescent="0.2">
      <c r="A492" s="107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</row>
    <row r="493" spans="1:26" ht="15.75" customHeight="1" x14ac:dyDescent="0.2">
      <c r="A493" s="107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</row>
    <row r="494" spans="1:26" ht="15.75" customHeight="1" x14ac:dyDescent="0.2">
      <c r="A494" s="107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</row>
    <row r="495" spans="1:26" ht="15.75" customHeight="1" x14ac:dyDescent="0.2">
      <c r="A495" s="107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</row>
    <row r="496" spans="1:26" ht="15.75" customHeight="1" x14ac:dyDescent="0.2">
      <c r="A496" s="107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</row>
    <row r="497" spans="1:26" ht="15.75" customHeight="1" x14ac:dyDescent="0.2">
      <c r="A497" s="10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</row>
    <row r="498" spans="1:26" ht="15.75" customHeight="1" x14ac:dyDescent="0.2">
      <c r="A498" s="107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</row>
    <row r="499" spans="1:26" ht="15.75" customHeight="1" x14ac:dyDescent="0.2">
      <c r="A499" s="107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</row>
    <row r="500" spans="1:26" ht="15.75" customHeight="1" x14ac:dyDescent="0.2">
      <c r="A500" s="107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</row>
    <row r="501" spans="1:26" ht="15.75" customHeight="1" x14ac:dyDescent="0.2">
      <c r="A501" s="107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</row>
    <row r="502" spans="1:26" ht="15.75" customHeight="1" x14ac:dyDescent="0.2">
      <c r="A502" s="107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</row>
    <row r="503" spans="1:26" ht="15.75" customHeight="1" x14ac:dyDescent="0.2">
      <c r="A503" s="107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</row>
    <row r="504" spans="1:26" ht="15.75" customHeight="1" x14ac:dyDescent="0.2">
      <c r="A504" s="107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</row>
    <row r="505" spans="1:26" ht="15.75" customHeight="1" x14ac:dyDescent="0.2">
      <c r="A505" s="107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</row>
    <row r="506" spans="1:26" ht="15.75" customHeight="1" x14ac:dyDescent="0.2">
      <c r="A506" s="107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</row>
    <row r="507" spans="1:26" ht="15.75" customHeight="1" x14ac:dyDescent="0.2">
      <c r="A507" s="1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</row>
    <row r="508" spans="1:26" ht="15.75" customHeight="1" x14ac:dyDescent="0.2">
      <c r="A508" s="107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</row>
    <row r="509" spans="1:26" ht="15.75" customHeight="1" x14ac:dyDescent="0.2">
      <c r="A509" s="107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</row>
    <row r="510" spans="1:26" ht="15.75" customHeight="1" x14ac:dyDescent="0.2">
      <c r="A510" s="107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</row>
    <row r="511" spans="1:26" ht="15.75" customHeight="1" x14ac:dyDescent="0.2">
      <c r="A511" s="107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</row>
    <row r="512" spans="1:26" ht="15.75" customHeight="1" x14ac:dyDescent="0.2">
      <c r="A512" s="107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</row>
    <row r="513" spans="1:26" ht="15.75" customHeight="1" x14ac:dyDescent="0.2">
      <c r="A513" s="107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</row>
    <row r="514" spans="1:26" ht="15.75" customHeight="1" x14ac:dyDescent="0.2">
      <c r="A514" s="107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</row>
    <row r="515" spans="1:26" ht="15.75" customHeight="1" x14ac:dyDescent="0.2">
      <c r="A515" s="107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</row>
    <row r="516" spans="1:26" ht="15.75" customHeight="1" x14ac:dyDescent="0.2">
      <c r="A516" s="107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</row>
    <row r="517" spans="1:26" ht="15.75" customHeight="1" x14ac:dyDescent="0.2">
      <c r="A517" s="10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</row>
    <row r="518" spans="1:26" ht="15.75" customHeight="1" x14ac:dyDescent="0.2">
      <c r="A518" s="107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</row>
    <row r="519" spans="1:26" ht="15.75" customHeight="1" x14ac:dyDescent="0.2">
      <c r="A519" s="107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</row>
    <row r="520" spans="1:26" ht="15.75" customHeight="1" x14ac:dyDescent="0.2">
      <c r="A520" s="107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</row>
    <row r="521" spans="1:26" ht="15.75" customHeight="1" x14ac:dyDescent="0.2">
      <c r="A521" s="107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</row>
    <row r="522" spans="1:26" ht="15.75" customHeight="1" x14ac:dyDescent="0.2">
      <c r="A522" s="107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</row>
    <row r="523" spans="1:26" ht="15.75" customHeight="1" x14ac:dyDescent="0.2">
      <c r="A523" s="107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</row>
    <row r="524" spans="1:26" ht="15.75" customHeight="1" x14ac:dyDescent="0.2">
      <c r="A524" s="107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</row>
    <row r="525" spans="1:26" ht="15.75" customHeight="1" x14ac:dyDescent="0.2">
      <c r="A525" s="107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</row>
    <row r="526" spans="1:26" ht="15.75" customHeight="1" x14ac:dyDescent="0.2">
      <c r="A526" s="107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</row>
    <row r="527" spans="1:26" ht="15.75" customHeight="1" x14ac:dyDescent="0.2">
      <c r="A527" s="10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</row>
    <row r="528" spans="1:26" ht="15.75" customHeight="1" x14ac:dyDescent="0.2">
      <c r="A528" s="107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</row>
    <row r="529" spans="1:26" ht="15.75" customHeight="1" x14ac:dyDescent="0.2">
      <c r="A529" s="107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</row>
    <row r="530" spans="1:26" ht="15.75" customHeight="1" x14ac:dyDescent="0.2">
      <c r="A530" s="107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</row>
    <row r="531" spans="1:26" ht="15.75" customHeight="1" x14ac:dyDescent="0.2">
      <c r="A531" s="107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</row>
    <row r="532" spans="1:26" ht="15.75" customHeight="1" x14ac:dyDescent="0.2">
      <c r="A532" s="107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</row>
    <row r="533" spans="1:26" ht="15.75" customHeight="1" x14ac:dyDescent="0.2">
      <c r="A533" s="107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</row>
    <row r="534" spans="1:26" ht="15.75" customHeight="1" x14ac:dyDescent="0.2">
      <c r="A534" s="107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</row>
    <row r="535" spans="1:26" ht="15.75" customHeight="1" x14ac:dyDescent="0.2">
      <c r="A535" s="107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</row>
    <row r="536" spans="1:26" ht="15.75" customHeight="1" x14ac:dyDescent="0.2">
      <c r="A536" s="107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</row>
    <row r="537" spans="1:26" ht="15.75" customHeight="1" x14ac:dyDescent="0.2">
      <c r="A537" s="10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</row>
    <row r="538" spans="1:26" ht="15.75" customHeight="1" x14ac:dyDescent="0.2">
      <c r="A538" s="107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</row>
    <row r="539" spans="1:26" ht="15.75" customHeight="1" x14ac:dyDescent="0.2">
      <c r="A539" s="107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</row>
    <row r="540" spans="1:26" ht="15.75" customHeight="1" x14ac:dyDescent="0.2">
      <c r="A540" s="107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</row>
    <row r="541" spans="1:26" ht="15.75" customHeight="1" x14ac:dyDescent="0.2">
      <c r="A541" s="107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</row>
    <row r="542" spans="1:26" ht="15.75" customHeight="1" x14ac:dyDescent="0.2">
      <c r="A542" s="107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</row>
    <row r="543" spans="1:26" ht="15.75" customHeight="1" x14ac:dyDescent="0.2">
      <c r="A543" s="107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</row>
    <row r="544" spans="1:26" ht="15.75" customHeight="1" x14ac:dyDescent="0.2">
      <c r="A544" s="107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</row>
    <row r="545" spans="1:26" ht="15.75" customHeight="1" x14ac:dyDescent="0.2">
      <c r="A545" s="107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</row>
    <row r="546" spans="1:26" ht="15.75" customHeight="1" x14ac:dyDescent="0.2">
      <c r="A546" s="107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</row>
    <row r="547" spans="1:26" ht="15.75" customHeight="1" x14ac:dyDescent="0.2">
      <c r="A547" s="10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</row>
    <row r="548" spans="1:26" ht="15.75" customHeight="1" x14ac:dyDescent="0.2">
      <c r="A548" s="107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</row>
    <row r="549" spans="1:26" ht="15.75" customHeight="1" x14ac:dyDescent="0.2">
      <c r="A549" s="107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</row>
    <row r="550" spans="1:26" ht="15.75" customHeight="1" x14ac:dyDescent="0.2">
      <c r="A550" s="107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</row>
    <row r="551" spans="1:26" ht="15.75" customHeight="1" x14ac:dyDescent="0.2">
      <c r="A551" s="107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</row>
    <row r="552" spans="1:26" ht="15.75" customHeight="1" x14ac:dyDescent="0.2">
      <c r="A552" s="107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</row>
    <row r="553" spans="1:26" ht="15.75" customHeight="1" x14ac:dyDescent="0.2">
      <c r="A553" s="107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</row>
    <row r="554" spans="1:26" ht="15.75" customHeight="1" x14ac:dyDescent="0.2">
      <c r="A554" s="107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</row>
    <row r="555" spans="1:26" ht="15.75" customHeight="1" x14ac:dyDescent="0.2">
      <c r="A555" s="107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</row>
    <row r="556" spans="1:26" ht="15.75" customHeight="1" x14ac:dyDescent="0.2">
      <c r="A556" s="107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</row>
    <row r="557" spans="1:26" ht="15.75" customHeight="1" x14ac:dyDescent="0.2">
      <c r="A557" s="10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</row>
    <row r="558" spans="1:26" ht="15.75" customHeight="1" x14ac:dyDescent="0.2">
      <c r="A558" s="107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</row>
    <row r="559" spans="1:26" ht="15.75" customHeight="1" x14ac:dyDescent="0.2">
      <c r="A559" s="107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</row>
    <row r="560" spans="1:26" ht="15.75" customHeight="1" x14ac:dyDescent="0.2">
      <c r="A560" s="107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</row>
    <row r="561" spans="1:26" ht="15.75" customHeight="1" x14ac:dyDescent="0.2">
      <c r="A561" s="107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</row>
    <row r="562" spans="1:26" ht="15.75" customHeight="1" x14ac:dyDescent="0.2">
      <c r="A562" s="107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</row>
    <row r="563" spans="1:26" ht="15.75" customHeight="1" x14ac:dyDescent="0.2">
      <c r="A563" s="107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</row>
    <row r="564" spans="1:26" ht="15.75" customHeight="1" x14ac:dyDescent="0.2">
      <c r="A564" s="107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</row>
    <row r="565" spans="1:26" ht="15.75" customHeight="1" x14ac:dyDescent="0.2">
      <c r="A565" s="107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</row>
    <row r="566" spans="1:26" ht="15.75" customHeight="1" x14ac:dyDescent="0.2">
      <c r="A566" s="107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</row>
    <row r="567" spans="1:26" ht="15.75" customHeight="1" x14ac:dyDescent="0.2">
      <c r="A567" s="10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</row>
    <row r="568" spans="1:26" ht="15.75" customHeight="1" x14ac:dyDescent="0.2">
      <c r="A568" s="107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</row>
    <row r="569" spans="1:26" ht="15.75" customHeight="1" x14ac:dyDescent="0.2">
      <c r="A569" s="107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</row>
    <row r="570" spans="1:26" ht="15.75" customHeight="1" x14ac:dyDescent="0.2">
      <c r="A570" s="107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</row>
    <row r="571" spans="1:26" ht="15.75" customHeight="1" x14ac:dyDescent="0.2">
      <c r="A571" s="107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</row>
    <row r="572" spans="1:26" ht="15.75" customHeight="1" x14ac:dyDescent="0.2">
      <c r="A572" s="107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</row>
    <row r="573" spans="1:26" ht="15.75" customHeight="1" x14ac:dyDescent="0.2">
      <c r="A573" s="107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</row>
    <row r="574" spans="1:26" ht="15.75" customHeight="1" x14ac:dyDescent="0.2">
      <c r="A574" s="107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</row>
    <row r="575" spans="1:26" ht="15.75" customHeight="1" x14ac:dyDescent="0.2">
      <c r="A575" s="107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</row>
    <row r="576" spans="1:26" ht="15.75" customHeight="1" x14ac:dyDescent="0.2">
      <c r="A576" s="107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</row>
    <row r="577" spans="1:26" ht="15.75" customHeight="1" x14ac:dyDescent="0.2">
      <c r="A577" s="10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</row>
    <row r="578" spans="1:26" ht="15.75" customHeight="1" x14ac:dyDescent="0.2">
      <c r="A578" s="107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</row>
    <row r="579" spans="1:26" ht="15.75" customHeight="1" x14ac:dyDescent="0.2">
      <c r="A579" s="107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</row>
    <row r="580" spans="1:26" ht="15.75" customHeight="1" x14ac:dyDescent="0.2">
      <c r="A580" s="107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</row>
    <row r="581" spans="1:26" ht="15.75" customHeight="1" x14ac:dyDescent="0.2">
      <c r="A581" s="107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</row>
    <row r="582" spans="1:26" ht="15.75" customHeight="1" x14ac:dyDescent="0.2">
      <c r="A582" s="107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</row>
    <row r="583" spans="1:26" ht="15.75" customHeight="1" x14ac:dyDescent="0.2">
      <c r="A583" s="107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</row>
    <row r="584" spans="1:26" ht="15.75" customHeight="1" x14ac:dyDescent="0.2">
      <c r="A584" s="107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</row>
    <row r="585" spans="1:26" ht="15.75" customHeight="1" x14ac:dyDescent="0.2">
      <c r="A585" s="107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</row>
    <row r="586" spans="1:26" ht="15.75" customHeight="1" x14ac:dyDescent="0.2">
      <c r="A586" s="107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</row>
    <row r="587" spans="1:26" ht="15.75" customHeight="1" x14ac:dyDescent="0.2">
      <c r="A587" s="10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</row>
    <row r="588" spans="1:26" ht="15.75" customHeight="1" x14ac:dyDescent="0.2">
      <c r="A588" s="107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</row>
    <row r="589" spans="1:26" ht="15.75" customHeight="1" x14ac:dyDescent="0.2">
      <c r="A589" s="107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</row>
    <row r="590" spans="1:26" ht="15.75" customHeight="1" x14ac:dyDescent="0.2">
      <c r="A590" s="107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</row>
    <row r="591" spans="1:26" ht="15.75" customHeight="1" x14ac:dyDescent="0.2">
      <c r="A591" s="107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</row>
    <row r="592" spans="1:26" ht="15.75" customHeight="1" x14ac:dyDescent="0.2">
      <c r="A592" s="107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</row>
    <row r="593" spans="1:26" ht="15.75" customHeight="1" x14ac:dyDescent="0.2">
      <c r="A593" s="107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</row>
    <row r="594" spans="1:26" ht="15.75" customHeight="1" x14ac:dyDescent="0.2">
      <c r="A594" s="107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</row>
    <row r="595" spans="1:26" ht="15.75" customHeight="1" x14ac:dyDescent="0.2">
      <c r="A595" s="107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</row>
    <row r="596" spans="1:26" ht="15.75" customHeight="1" x14ac:dyDescent="0.2">
      <c r="A596" s="107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</row>
    <row r="597" spans="1:26" ht="15.75" customHeight="1" x14ac:dyDescent="0.2">
      <c r="A597" s="10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</row>
    <row r="598" spans="1:26" ht="15.75" customHeight="1" x14ac:dyDescent="0.2">
      <c r="A598" s="107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</row>
    <row r="599" spans="1:26" ht="15.75" customHeight="1" x14ac:dyDescent="0.2">
      <c r="A599" s="107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</row>
    <row r="600" spans="1:26" ht="15.75" customHeight="1" x14ac:dyDescent="0.2">
      <c r="A600" s="107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</row>
    <row r="601" spans="1:26" ht="15.75" customHeight="1" x14ac:dyDescent="0.2">
      <c r="A601" s="107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</row>
    <row r="602" spans="1:26" ht="15.75" customHeight="1" x14ac:dyDescent="0.2">
      <c r="A602" s="107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</row>
    <row r="603" spans="1:26" ht="15.75" customHeight="1" x14ac:dyDescent="0.2">
      <c r="A603" s="107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</row>
    <row r="604" spans="1:26" ht="15.75" customHeight="1" x14ac:dyDescent="0.2">
      <c r="A604" s="107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</row>
    <row r="605" spans="1:26" ht="15.75" customHeight="1" x14ac:dyDescent="0.2">
      <c r="A605" s="107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</row>
    <row r="606" spans="1:26" ht="15.75" customHeight="1" x14ac:dyDescent="0.2">
      <c r="A606" s="107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</row>
    <row r="607" spans="1:26" ht="15.75" customHeight="1" x14ac:dyDescent="0.2">
      <c r="A607" s="1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</row>
    <row r="608" spans="1:26" ht="15.75" customHeight="1" x14ac:dyDescent="0.2">
      <c r="A608" s="107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</row>
    <row r="609" spans="1:26" ht="15.75" customHeight="1" x14ac:dyDescent="0.2">
      <c r="A609" s="107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</row>
    <row r="610" spans="1:26" ht="15.75" customHeight="1" x14ac:dyDescent="0.2">
      <c r="A610" s="107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</row>
    <row r="611" spans="1:26" ht="15.75" customHeight="1" x14ac:dyDescent="0.2">
      <c r="A611" s="107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</row>
    <row r="612" spans="1:26" ht="15.75" customHeight="1" x14ac:dyDescent="0.2">
      <c r="A612" s="107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</row>
    <row r="613" spans="1:26" ht="15.75" customHeight="1" x14ac:dyDescent="0.2">
      <c r="A613" s="107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</row>
    <row r="614" spans="1:26" ht="15.75" customHeight="1" x14ac:dyDescent="0.2">
      <c r="A614" s="107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</row>
    <row r="615" spans="1:26" ht="15.75" customHeight="1" x14ac:dyDescent="0.2">
      <c r="A615" s="107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</row>
    <row r="616" spans="1:26" ht="15.75" customHeight="1" x14ac:dyDescent="0.2">
      <c r="A616" s="107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</row>
    <row r="617" spans="1:26" ht="15.75" customHeight="1" x14ac:dyDescent="0.2">
      <c r="A617" s="10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</row>
    <row r="618" spans="1:26" ht="15.75" customHeight="1" x14ac:dyDescent="0.2">
      <c r="A618" s="107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</row>
    <row r="619" spans="1:26" ht="15.75" customHeight="1" x14ac:dyDescent="0.2">
      <c r="A619" s="107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</row>
    <row r="620" spans="1:26" ht="15.75" customHeight="1" x14ac:dyDescent="0.2">
      <c r="A620" s="107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</row>
    <row r="621" spans="1:26" ht="15.75" customHeight="1" x14ac:dyDescent="0.2">
      <c r="A621" s="107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</row>
    <row r="622" spans="1:26" ht="15.75" customHeight="1" x14ac:dyDescent="0.2">
      <c r="A622" s="107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</row>
    <row r="623" spans="1:26" ht="15.75" customHeight="1" x14ac:dyDescent="0.2">
      <c r="A623" s="107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</row>
    <row r="624" spans="1:26" ht="15.75" customHeight="1" x14ac:dyDescent="0.2">
      <c r="A624" s="107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</row>
    <row r="625" spans="1:26" ht="15.75" customHeight="1" x14ac:dyDescent="0.2">
      <c r="A625" s="107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</row>
    <row r="626" spans="1:26" ht="15.75" customHeight="1" x14ac:dyDescent="0.2">
      <c r="A626" s="107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</row>
    <row r="627" spans="1:26" ht="15.75" customHeight="1" x14ac:dyDescent="0.2">
      <c r="A627" s="10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</row>
    <row r="628" spans="1:26" ht="15.75" customHeight="1" x14ac:dyDescent="0.2">
      <c r="A628" s="107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</row>
    <row r="629" spans="1:26" ht="15.75" customHeight="1" x14ac:dyDescent="0.2">
      <c r="A629" s="107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</row>
    <row r="630" spans="1:26" ht="15.75" customHeight="1" x14ac:dyDescent="0.2">
      <c r="A630" s="107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</row>
    <row r="631" spans="1:26" ht="15.75" customHeight="1" x14ac:dyDescent="0.2">
      <c r="A631" s="107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</row>
    <row r="632" spans="1:26" ht="15.75" customHeight="1" x14ac:dyDescent="0.2">
      <c r="A632" s="107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</row>
    <row r="633" spans="1:26" ht="15.75" customHeight="1" x14ac:dyDescent="0.2">
      <c r="A633" s="107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</row>
    <row r="634" spans="1:26" ht="15.75" customHeight="1" x14ac:dyDescent="0.2">
      <c r="A634" s="107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</row>
    <row r="635" spans="1:26" ht="15.75" customHeight="1" x14ac:dyDescent="0.2">
      <c r="A635" s="107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</row>
    <row r="636" spans="1:26" ht="15.75" customHeight="1" x14ac:dyDescent="0.2">
      <c r="A636" s="107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</row>
    <row r="637" spans="1:26" ht="15.75" customHeight="1" x14ac:dyDescent="0.2">
      <c r="A637" s="10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</row>
    <row r="638" spans="1:26" ht="15.75" customHeight="1" x14ac:dyDescent="0.2">
      <c r="A638" s="107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</row>
    <row r="639" spans="1:26" ht="15.75" customHeight="1" x14ac:dyDescent="0.2">
      <c r="A639" s="107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</row>
    <row r="640" spans="1:26" ht="15.75" customHeight="1" x14ac:dyDescent="0.2">
      <c r="A640" s="107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</row>
    <row r="641" spans="1:26" ht="15.75" customHeight="1" x14ac:dyDescent="0.2">
      <c r="A641" s="107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</row>
    <row r="642" spans="1:26" ht="15.75" customHeight="1" x14ac:dyDescent="0.2">
      <c r="A642" s="107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</row>
    <row r="643" spans="1:26" ht="15.75" customHeight="1" x14ac:dyDescent="0.2">
      <c r="A643" s="107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</row>
    <row r="644" spans="1:26" ht="15.75" customHeight="1" x14ac:dyDescent="0.2">
      <c r="A644" s="107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</row>
    <row r="645" spans="1:26" ht="15.75" customHeight="1" x14ac:dyDescent="0.2">
      <c r="A645" s="107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</row>
    <row r="646" spans="1:26" ht="15.75" customHeight="1" x14ac:dyDescent="0.2">
      <c r="A646" s="107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</row>
    <row r="647" spans="1:26" ht="15.75" customHeight="1" x14ac:dyDescent="0.2">
      <c r="A647" s="10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</row>
    <row r="648" spans="1:26" ht="15.75" customHeight="1" x14ac:dyDescent="0.2">
      <c r="A648" s="107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</row>
    <row r="649" spans="1:26" ht="15.75" customHeight="1" x14ac:dyDescent="0.2">
      <c r="A649" s="107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</row>
    <row r="650" spans="1:26" ht="15.75" customHeight="1" x14ac:dyDescent="0.2">
      <c r="A650" s="107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</row>
    <row r="651" spans="1:26" ht="15.75" customHeight="1" x14ac:dyDescent="0.2">
      <c r="A651" s="107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</row>
    <row r="652" spans="1:26" ht="15.75" customHeight="1" x14ac:dyDescent="0.2">
      <c r="A652" s="107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</row>
    <row r="653" spans="1:26" ht="15.75" customHeight="1" x14ac:dyDescent="0.2">
      <c r="A653" s="107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</row>
    <row r="654" spans="1:26" ht="15.75" customHeight="1" x14ac:dyDescent="0.2">
      <c r="A654" s="107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</row>
    <row r="655" spans="1:26" ht="15.75" customHeight="1" x14ac:dyDescent="0.2">
      <c r="A655" s="107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</row>
    <row r="656" spans="1:26" ht="15.75" customHeight="1" x14ac:dyDescent="0.2">
      <c r="A656" s="107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</row>
    <row r="657" spans="1:26" ht="15.75" customHeight="1" x14ac:dyDescent="0.2">
      <c r="A657" s="10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</row>
    <row r="658" spans="1:26" ht="15.75" customHeight="1" x14ac:dyDescent="0.2">
      <c r="A658" s="107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</row>
    <row r="659" spans="1:26" ht="15.75" customHeight="1" x14ac:dyDescent="0.2">
      <c r="A659" s="107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</row>
    <row r="660" spans="1:26" ht="15.75" customHeight="1" x14ac:dyDescent="0.2">
      <c r="A660" s="107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</row>
    <row r="661" spans="1:26" ht="15.75" customHeight="1" x14ac:dyDescent="0.2">
      <c r="A661" s="107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</row>
    <row r="662" spans="1:26" ht="15.75" customHeight="1" x14ac:dyDescent="0.2">
      <c r="A662" s="107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</row>
    <row r="663" spans="1:26" ht="15.75" customHeight="1" x14ac:dyDescent="0.2">
      <c r="A663" s="107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</row>
    <row r="664" spans="1:26" ht="15.75" customHeight="1" x14ac:dyDescent="0.2">
      <c r="A664" s="107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</row>
    <row r="665" spans="1:26" ht="15.75" customHeight="1" x14ac:dyDescent="0.2">
      <c r="A665" s="107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</row>
    <row r="666" spans="1:26" ht="15.75" customHeight="1" x14ac:dyDescent="0.2">
      <c r="A666" s="107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</row>
    <row r="667" spans="1:26" ht="15.75" customHeight="1" x14ac:dyDescent="0.2">
      <c r="A667" s="10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</row>
    <row r="668" spans="1:26" ht="15.75" customHeight="1" x14ac:dyDescent="0.2">
      <c r="A668" s="107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</row>
    <row r="669" spans="1:26" ht="15.75" customHeight="1" x14ac:dyDescent="0.2">
      <c r="A669" s="107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</row>
    <row r="670" spans="1:26" ht="15.75" customHeight="1" x14ac:dyDescent="0.2">
      <c r="A670" s="107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</row>
    <row r="671" spans="1:26" ht="15.75" customHeight="1" x14ac:dyDescent="0.2">
      <c r="A671" s="107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</row>
    <row r="672" spans="1:26" ht="15.75" customHeight="1" x14ac:dyDescent="0.2">
      <c r="A672" s="107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</row>
    <row r="673" spans="1:26" ht="15.75" customHeight="1" x14ac:dyDescent="0.2">
      <c r="A673" s="107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</row>
    <row r="674" spans="1:26" ht="15.75" customHeight="1" x14ac:dyDescent="0.2">
      <c r="A674" s="107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</row>
    <row r="675" spans="1:26" ht="15.75" customHeight="1" x14ac:dyDescent="0.2">
      <c r="A675" s="107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</row>
    <row r="676" spans="1:26" ht="15.75" customHeight="1" x14ac:dyDescent="0.2">
      <c r="A676" s="107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</row>
    <row r="677" spans="1:26" ht="15.75" customHeight="1" x14ac:dyDescent="0.2">
      <c r="A677" s="10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</row>
    <row r="678" spans="1:26" ht="15.75" customHeight="1" x14ac:dyDescent="0.2">
      <c r="A678" s="107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</row>
    <row r="679" spans="1:26" ht="15.75" customHeight="1" x14ac:dyDescent="0.2">
      <c r="A679" s="107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</row>
    <row r="680" spans="1:26" ht="15.75" customHeight="1" x14ac:dyDescent="0.2">
      <c r="A680" s="107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</row>
    <row r="681" spans="1:26" ht="15.75" customHeight="1" x14ac:dyDescent="0.2">
      <c r="A681" s="107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</row>
    <row r="682" spans="1:26" ht="15.75" customHeight="1" x14ac:dyDescent="0.2">
      <c r="A682" s="107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</row>
    <row r="683" spans="1:26" ht="15.75" customHeight="1" x14ac:dyDescent="0.2">
      <c r="A683" s="107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</row>
    <row r="684" spans="1:26" ht="15.75" customHeight="1" x14ac:dyDescent="0.2">
      <c r="A684" s="107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</row>
    <row r="685" spans="1:26" ht="15.75" customHeight="1" x14ac:dyDescent="0.2">
      <c r="A685" s="107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</row>
    <row r="686" spans="1:26" ht="15.75" customHeight="1" x14ac:dyDescent="0.2">
      <c r="A686" s="107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</row>
    <row r="687" spans="1:26" ht="15.75" customHeight="1" x14ac:dyDescent="0.2">
      <c r="A687" s="10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</row>
    <row r="688" spans="1:26" ht="15.75" customHeight="1" x14ac:dyDescent="0.2">
      <c r="A688" s="107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</row>
    <row r="689" spans="1:26" ht="15.75" customHeight="1" x14ac:dyDescent="0.2">
      <c r="A689" s="107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</row>
    <row r="690" spans="1:26" ht="15.75" customHeight="1" x14ac:dyDescent="0.2">
      <c r="A690" s="107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</row>
    <row r="691" spans="1:26" ht="15.75" customHeight="1" x14ac:dyDescent="0.2">
      <c r="A691" s="107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</row>
    <row r="692" spans="1:26" ht="15.75" customHeight="1" x14ac:dyDescent="0.2">
      <c r="A692" s="107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</row>
    <row r="693" spans="1:26" ht="15.75" customHeight="1" x14ac:dyDescent="0.2">
      <c r="A693" s="107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</row>
    <row r="694" spans="1:26" ht="15.75" customHeight="1" x14ac:dyDescent="0.2">
      <c r="A694" s="107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</row>
    <row r="695" spans="1:26" ht="15.75" customHeight="1" x14ac:dyDescent="0.2">
      <c r="A695" s="107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</row>
    <row r="696" spans="1:26" ht="15.75" customHeight="1" x14ac:dyDescent="0.2">
      <c r="A696" s="107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</row>
    <row r="697" spans="1:26" ht="15.75" customHeight="1" x14ac:dyDescent="0.2">
      <c r="A697" s="10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</row>
    <row r="698" spans="1:26" ht="15.75" customHeight="1" x14ac:dyDescent="0.2">
      <c r="A698" s="107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</row>
    <row r="699" spans="1:26" ht="15.75" customHeight="1" x14ac:dyDescent="0.2">
      <c r="A699" s="107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</row>
    <row r="700" spans="1:26" ht="15.75" customHeight="1" x14ac:dyDescent="0.2">
      <c r="A700" s="107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</row>
    <row r="701" spans="1:26" ht="15.75" customHeight="1" x14ac:dyDescent="0.2">
      <c r="A701" s="107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</row>
    <row r="702" spans="1:26" ht="15.75" customHeight="1" x14ac:dyDescent="0.2">
      <c r="A702" s="107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</row>
    <row r="703" spans="1:26" ht="15.75" customHeight="1" x14ac:dyDescent="0.2">
      <c r="A703" s="107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</row>
    <row r="704" spans="1:26" ht="15.75" customHeight="1" x14ac:dyDescent="0.2">
      <c r="A704" s="107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</row>
    <row r="705" spans="1:26" ht="15.75" customHeight="1" x14ac:dyDescent="0.2">
      <c r="A705" s="107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</row>
    <row r="706" spans="1:26" ht="15.75" customHeight="1" x14ac:dyDescent="0.2">
      <c r="A706" s="107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</row>
    <row r="707" spans="1:26" ht="15.75" customHeight="1" x14ac:dyDescent="0.2">
      <c r="A707" s="1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</row>
    <row r="708" spans="1:26" ht="15.75" customHeight="1" x14ac:dyDescent="0.2">
      <c r="A708" s="107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</row>
    <row r="709" spans="1:26" ht="15.75" customHeight="1" x14ac:dyDescent="0.2">
      <c r="A709" s="107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</row>
    <row r="710" spans="1:26" ht="15.75" customHeight="1" x14ac:dyDescent="0.2">
      <c r="A710" s="107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</row>
    <row r="711" spans="1:26" ht="15.75" customHeight="1" x14ac:dyDescent="0.2">
      <c r="A711" s="107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</row>
    <row r="712" spans="1:26" ht="15.75" customHeight="1" x14ac:dyDescent="0.2">
      <c r="A712" s="107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</row>
    <row r="713" spans="1:26" ht="15.75" customHeight="1" x14ac:dyDescent="0.2">
      <c r="A713" s="107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</row>
    <row r="714" spans="1:26" ht="15.75" customHeight="1" x14ac:dyDescent="0.2">
      <c r="A714" s="107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</row>
    <row r="715" spans="1:26" ht="15.75" customHeight="1" x14ac:dyDescent="0.2">
      <c r="A715" s="107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</row>
    <row r="716" spans="1:26" ht="15.75" customHeight="1" x14ac:dyDescent="0.2">
      <c r="A716" s="107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</row>
    <row r="717" spans="1:26" ht="15.75" customHeight="1" x14ac:dyDescent="0.2">
      <c r="A717" s="10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</row>
    <row r="718" spans="1:26" ht="15.75" customHeight="1" x14ac:dyDescent="0.2">
      <c r="A718" s="107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</row>
    <row r="719" spans="1:26" ht="15.75" customHeight="1" x14ac:dyDescent="0.2">
      <c r="A719" s="107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</row>
    <row r="720" spans="1:26" ht="15.75" customHeight="1" x14ac:dyDescent="0.2">
      <c r="A720" s="107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</row>
    <row r="721" spans="1:26" ht="15.75" customHeight="1" x14ac:dyDescent="0.2">
      <c r="A721" s="107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</row>
    <row r="722" spans="1:26" ht="15.75" customHeight="1" x14ac:dyDescent="0.2">
      <c r="A722" s="107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</row>
    <row r="723" spans="1:26" ht="15.75" customHeight="1" x14ac:dyDescent="0.2">
      <c r="A723" s="107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</row>
    <row r="724" spans="1:26" ht="15.75" customHeight="1" x14ac:dyDescent="0.2">
      <c r="A724" s="107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</row>
    <row r="725" spans="1:26" ht="15.75" customHeight="1" x14ac:dyDescent="0.2">
      <c r="A725" s="107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</row>
    <row r="726" spans="1:26" ht="15.75" customHeight="1" x14ac:dyDescent="0.2">
      <c r="A726" s="107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</row>
    <row r="727" spans="1:26" ht="15.75" customHeight="1" x14ac:dyDescent="0.2">
      <c r="A727" s="10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</row>
    <row r="728" spans="1:26" ht="15.75" customHeight="1" x14ac:dyDescent="0.2">
      <c r="A728" s="107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</row>
    <row r="729" spans="1:26" ht="15.75" customHeight="1" x14ac:dyDescent="0.2">
      <c r="A729" s="107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</row>
    <row r="730" spans="1:26" ht="15.75" customHeight="1" x14ac:dyDescent="0.2">
      <c r="A730" s="107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</row>
    <row r="731" spans="1:26" ht="15.75" customHeight="1" x14ac:dyDescent="0.2">
      <c r="A731" s="107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</row>
    <row r="732" spans="1:26" ht="15.75" customHeight="1" x14ac:dyDescent="0.2">
      <c r="A732" s="107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</row>
    <row r="733" spans="1:26" ht="15.75" customHeight="1" x14ac:dyDescent="0.2">
      <c r="A733" s="107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</row>
    <row r="734" spans="1:26" ht="15.75" customHeight="1" x14ac:dyDescent="0.2">
      <c r="A734" s="107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</row>
    <row r="735" spans="1:26" ht="15.75" customHeight="1" x14ac:dyDescent="0.2">
      <c r="A735" s="107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</row>
    <row r="736" spans="1:26" ht="15.75" customHeight="1" x14ac:dyDescent="0.2">
      <c r="A736" s="107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</row>
    <row r="737" spans="1:26" ht="15.75" customHeight="1" x14ac:dyDescent="0.2">
      <c r="A737" s="10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</row>
    <row r="738" spans="1:26" ht="15.75" customHeight="1" x14ac:dyDescent="0.2">
      <c r="A738" s="107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</row>
    <row r="739" spans="1:26" ht="15.75" customHeight="1" x14ac:dyDescent="0.2">
      <c r="A739" s="107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</row>
    <row r="740" spans="1:26" ht="15.75" customHeight="1" x14ac:dyDescent="0.2">
      <c r="A740" s="107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</row>
    <row r="741" spans="1:26" ht="15.75" customHeight="1" x14ac:dyDescent="0.2">
      <c r="A741" s="107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</row>
    <row r="742" spans="1:26" ht="15.75" customHeight="1" x14ac:dyDescent="0.2">
      <c r="A742" s="107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</row>
    <row r="743" spans="1:26" ht="15.75" customHeight="1" x14ac:dyDescent="0.2">
      <c r="A743" s="107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</row>
    <row r="744" spans="1:26" ht="15.75" customHeight="1" x14ac:dyDescent="0.2">
      <c r="A744" s="107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</row>
    <row r="745" spans="1:26" ht="15.75" customHeight="1" x14ac:dyDescent="0.2">
      <c r="A745" s="107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</row>
    <row r="746" spans="1:26" ht="15.75" customHeight="1" x14ac:dyDescent="0.2">
      <c r="A746" s="107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</row>
    <row r="747" spans="1:26" ht="15.75" customHeight="1" x14ac:dyDescent="0.2">
      <c r="A747" s="10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</row>
    <row r="748" spans="1:26" ht="15.75" customHeight="1" x14ac:dyDescent="0.2">
      <c r="A748" s="107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</row>
    <row r="749" spans="1:26" ht="15.75" customHeight="1" x14ac:dyDescent="0.2">
      <c r="A749" s="107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</row>
    <row r="750" spans="1:26" ht="15.75" customHeight="1" x14ac:dyDescent="0.2">
      <c r="A750" s="107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</row>
    <row r="751" spans="1:26" ht="15.75" customHeight="1" x14ac:dyDescent="0.2">
      <c r="A751" s="107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</row>
    <row r="752" spans="1:26" ht="15.75" customHeight="1" x14ac:dyDescent="0.2">
      <c r="A752" s="107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</row>
    <row r="753" spans="1:26" ht="15.75" customHeight="1" x14ac:dyDescent="0.2">
      <c r="A753" s="107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</row>
    <row r="754" spans="1:26" ht="15.75" customHeight="1" x14ac:dyDescent="0.2">
      <c r="A754" s="107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</row>
    <row r="755" spans="1:26" ht="15.75" customHeight="1" x14ac:dyDescent="0.2">
      <c r="A755" s="107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</row>
    <row r="756" spans="1:26" ht="15.75" customHeight="1" x14ac:dyDescent="0.2">
      <c r="A756" s="107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</row>
    <row r="757" spans="1:26" ht="15.75" customHeight="1" x14ac:dyDescent="0.2">
      <c r="A757" s="10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</row>
    <row r="758" spans="1:26" ht="15.75" customHeight="1" x14ac:dyDescent="0.2">
      <c r="A758" s="107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</row>
    <row r="759" spans="1:26" ht="15.75" customHeight="1" x14ac:dyDescent="0.2">
      <c r="A759" s="107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</row>
    <row r="760" spans="1:26" ht="15.75" customHeight="1" x14ac:dyDescent="0.2">
      <c r="A760" s="107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</row>
    <row r="761" spans="1:26" ht="15.75" customHeight="1" x14ac:dyDescent="0.2">
      <c r="A761" s="107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</row>
    <row r="762" spans="1:26" ht="15.75" customHeight="1" x14ac:dyDescent="0.2">
      <c r="A762" s="107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</row>
    <row r="763" spans="1:26" ht="15.75" customHeight="1" x14ac:dyDescent="0.2">
      <c r="A763" s="107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</row>
    <row r="764" spans="1:26" ht="15.75" customHeight="1" x14ac:dyDescent="0.2">
      <c r="A764" s="107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</row>
    <row r="765" spans="1:26" ht="15.75" customHeight="1" x14ac:dyDescent="0.2">
      <c r="A765" s="107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</row>
    <row r="766" spans="1:26" ht="15.75" customHeight="1" x14ac:dyDescent="0.2">
      <c r="A766" s="107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</row>
    <row r="767" spans="1:26" ht="15.75" customHeight="1" x14ac:dyDescent="0.2">
      <c r="A767" s="10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</row>
    <row r="768" spans="1:26" ht="15.75" customHeight="1" x14ac:dyDescent="0.2">
      <c r="A768" s="107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</row>
    <row r="769" spans="1:26" ht="15.75" customHeight="1" x14ac:dyDescent="0.2">
      <c r="A769" s="107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</row>
    <row r="770" spans="1:26" ht="15.75" customHeight="1" x14ac:dyDescent="0.2">
      <c r="A770" s="107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</row>
    <row r="771" spans="1:26" ht="15.75" customHeight="1" x14ac:dyDescent="0.2">
      <c r="A771" s="107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</row>
    <row r="772" spans="1:26" ht="15.75" customHeight="1" x14ac:dyDescent="0.2">
      <c r="A772" s="107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</row>
    <row r="773" spans="1:26" ht="15.75" customHeight="1" x14ac:dyDescent="0.2">
      <c r="A773" s="107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</row>
    <row r="774" spans="1:26" ht="15.75" customHeight="1" x14ac:dyDescent="0.2">
      <c r="A774" s="107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</row>
    <row r="775" spans="1:26" ht="15.75" customHeight="1" x14ac:dyDescent="0.2">
      <c r="A775" s="107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</row>
    <row r="776" spans="1:26" ht="15.75" customHeight="1" x14ac:dyDescent="0.2">
      <c r="A776" s="107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</row>
    <row r="777" spans="1:26" ht="15.75" customHeight="1" x14ac:dyDescent="0.2">
      <c r="A777" s="10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</row>
    <row r="778" spans="1:26" ht="15.75" customHeight="1" x14ac:dyDescent="0.2">
      <c r="A778" s="107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</row>
    <row r="779" spans="1:26" ht="15.75" customHeight="1" x14ac:dyDescent="0.2">
      <c r="A779" s="107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</row>
    <row r="780" spans="1:26" ht="15.75" customHeight="1" x14ac:dyDescent="0.2">
      <c r="A780" s="107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</row>
    <row r="781" spans="1:26" ht="15.75" customHeight="1" x14ac:dyDescent="0.2">
      <c r="A781" s="107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</row>
    <row r="782" spans="1:26" ht="15.75" customHeight="1" x14ac:dyDescent="0.2">
      <c r="A782" s="107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</row>
    <row r="783" spans="1:26" ht="15.75" customHeight="1" x14ac:dyDescent="0.2">
      <c r="A783" s="107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</row>
    <row r="784" spans="1:26" ht="15.75" customHeight="1" x14ac:dyDescent="0.2">
      <c r="A784" s="107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</row>
    <row r="785" spans="1:26" ht="15.75" customHeight="1" x14ac:dyDescent="0.2">
      <c r="A785" s="107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</row>
    <row r="786" spans="1:26" ht="15.75" customHeight="1" x14ac:dyDescent="0.2">
      <c r="A786" s="107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</row>
    <row r="787" spans="1:26" ht="15.75" customHeight="1" x14ac:dyDescent="0.2">
      <c r="A787" s="10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</row>
    <row r="788" spans="1:26" ht="15.75" customHeight="1" x14ac:dyDescent="0.2">
      <c r="A788" s="107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</row>
    <row r="789" spans="1:26" ht="15.75" customHeight="1" x14ac:dyDescent="0.2">
      <c r="A789" s="107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</row>
    <row r="790" spans="1:26" ht="15.75" customHeight="1" x14ac:dyDescent="0.2">
      <c r="A790" s="107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</row>
    <row r="791" spans="1:26" ht="15.75" customHeight="1" x14ac:dyDescent="0.2">
      <c r="A791" s="107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</row>
    <row r="792" spans="1:26" ht="15.75" customHeight="1" x14ac:dyDescent="0.2">
      <c r="A792" s="107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</row>
    <row r="793" spans="1:26" ht="15.75" customHeight="1" x14ac:dyDescent="0.2">
      <c r="A793" s="107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</row>
    <row r="794" spans="1:26" ht="15.75" customHeight="1" x14ac:dyDescent="0.2">
      <c r="A794" s="107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</row>
    <row r="795" spans="1:26" ht="15.75" customHeight="1" x14ac:dyDescent="0.2">
      <c r="A795" s="107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</row>
    <row r="796" spans="1:26" ht="15.75" customHeight="1" x14ac:dyDescent="0.2">
      <c r="A796" s="107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</row>
    <row r="797" spans="1:26" ht="15.75" customHeight="1" x14ac:dyDescent="0.2">
      <c r="A797" s="10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</row>
    <row r="798" spans="1:26" ht="15.75" customHeight="1" x14ac:dyDescent="0.2">
      <c r="A798" s="107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</row>
    <row r="799" spans="1:26" ht="15.75" customHeight="1" x14ac:dyDescent="0.2">
      <c r="A799" s="107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</row>
    <row r="800" spans="1:26" ht="15.75" customHeight="1" x14ac:dyDescent="0.2">
      <c r="A800" s="107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</row>
    <row r="801" spans="1:26" ht="15.75" customHeight="1" x14ac:dyDescent="0.2">
      <c r="A801" s="107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</row>
    <row r="802" spans="1:26" ht="15.75" customHeight="1" x14ac:dyDescent="0.2">
      <c r="A802" s="107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</row>
    <row r="803" spans="1:26" ht="15.75" customHeight="1" x14ac:dyDescent="0.2">
      <c r="A803" s="107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</row>
    <row r="804" spans="1:26" ht="15.75" customHeight="1" x14ac:dyDescent="0.2">
      <c r="A804" s="107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</row>
    <row r="805" spans="1:26" ht="15.75" customHeight="1" x14ac:dyDescent="0.2">
      <c r="A805" s="107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</row>
    <row r="806" spans="1:26" ht="15.75" customHeight="1" x14ac:dyDescent="0.2">
      <c r="A806" s="107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</row>
    <row r="807" spans="1:26" ht="15.75" customHeight="1" x14ac:dyDescent="0.2">
      <c r="A807" s="1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</row>
    <row r="808" spans="1:26" ht="15.75" customHeight="1" x14ac:dyDescent="0.2">
      <c r="A808" s="107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</row>
    <row r="809" spans="1:26" ht="15.75" customHeight="1" x14ac:dyDescent="0.2">
      <c r="A809" s="107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</row>
    <row r="810" spans="1:26" ht="15.75" customHeight="1" x14ac:dyDescent="0.2">
      <c r="A810" s="107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</row>
    <row r="811" spans="1:26" ht="15.75" customHeight="1" x14ac:dyDescent="0.2">
      <c r="A811" s="107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</row>
    <row r="812" spans="1:26" ht="15.75" customHeight="1" x14ac:dyDescent="0.2">
      <c r="A812" s="107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</row>
    <row r="813" spans="1:26" ht="15.75" customHeight="1" x14ac:dyDescent="0.2">
      <c r="A813" s="107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</row>
    <row r="814" spans="1:26" ht="15.75" customHeight="1" x14ac:dyDescent="0.2">
      <c r="A814" s="107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</row>
    <row r="815" spans="1:26" ht="15.75" customHeight="1" x14ac:dyDescent="0.2">
      <c r="A815" s="107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</row>
    <row r="816" spans="1:26" ht="15.75" customHeight="1" x14ac:dyDescent="0.2">
      <c r="A816" s="107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</row>
    <row r="817" spans="1:26" ht="15.75" customHeight="1" x14ac:dyDescent="0.2">
      <c r="A817" s="10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</row>
    <row r="818" spans="1:26" ht="15.75" customHeight="1" x14ac:dyDescent="0.2">
      <c r="A818" s="107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</row>
    <row r="819" spans="1:26" ht="15.75" customHeight="1" x14ac:dyDescent="0.2">
      <c r="A819" s="107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</row>
    <row r="820" spans="1:26" ht="15.75" customHeight="1" x14ac:dyDescent="0.2">
      <c r="A820" s="107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</row>
    <row r="821" spans="1:26" ht="15.75" customHeight="1" x14ac:dyDescent="0.2">
      <c r="A821" s="107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</row>
    <row r="822" spans="1:26" ht="15.75" customHeight="1" x14ac:dyDescent="0.2">
      <c r="A822" s="107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</row>
    <row r="823" spans="1:26" ht="15.75" customHeight="1" x14ac:dyDescent="0.2">
      <c r="A823" s="107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</row>
    <row r="824" spans="1:26" ht="15.75" customHeight="1" x14ac:dyDescent="0.2">
      <c r="A824" s="107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</row>
    <row r="825" spans="1:26" ht="15.75" customHeight="1" x14ac:dyDescent="0.2">
      <c r="A825" s="107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</row>
    <row r="826" spans="1:26" ht="15.75" customHeight="1" x14ac:dyDescent="0.2">
      <c r="A826" s="107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</row>
    <row r="827" spans="1:26" ht="15.75" customHeight="1" x14ac:dyDescent="0.2">
      <c r="A827" s="10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</row>
    <row r="828" spans="1:26" ht="15.75" customHeight="1" x14ac:dyDescent="0.2">
      <c r="A828" s="107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</row>
    <row r="829" spans="1:26" ht="15.75" customHeight="1" x14ac:dyDescent="0.2">
      <c r="A829" s="107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</row>
    <row r="830" spans="1:26" ht="15.75" customHeight="1" x14ac:dyDescent="0.2">
      <c r="A830" s="107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</row>
    <row r="831" spans="1:26" ht="15.75" customHeight="1" x14ac:dyDescent="0.2">
      <c r="A831" s="107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</row>
    <row r="832" spans="1:26" ht="15.75" customHeight="1" x14ac:dyDescent="0.2">
      <c r="A832" s="107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</row>
    <row r="833" spans="1:26" ht="15.75" customHeight="1" x14ac:dyDescent="0.2">
      <c r="A833" s="107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</row>
    <row r="834" spans="1:26" ht="15.75" customHeight="1" x14ac:dyDescent="0.2">
      <c r="A834" s="107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</row>
    <row r="835" spans="1:26" ht="15.75" customHeight="1" x14ac:dyDescent="0.2">
      <c r="A835" s="107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</row>
    <row r="836" spans="1:26" ht="15.75" customHeight="1" x14ac:dyDescent="0.2">
      <c r="A836" s="107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</row>
    <row r="837" spans="1:26" ht="15.75" customHeight="1" x14ac:dyDescent="0.2">
      <c r="A837" s="10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</row>
    <row r="838" spans="1:26" ht="15.75" customHeight="1" x14ac:dyDescent="0.2">
      <c r="A838" s="107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</row>
    <row r="839" spans="1:26" ht="15.75" customHeight="1" x14ac:dyDescent="0.2">
      <c r="A839" s="107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</row>
    <row r="840" spans="1:26" ht="15.75" customHeight="1" x14ac:dyDescent="0.2">
      <c r="A840" s="107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</row>
    <row r="841" spans="1:26" ht="15.75" customHeight="1" x14ac:dyDescent="0.2">
      <c r="A841" s="107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</row>
    <row r="842" spans="1:26" ht="15.75" customHeight="1" x14ac:dyDescent="0.2">
      <c r="A842" s="107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</row>
    <row r="843" spans="1:26" ht="15.75" customHeight="1" x14ac:dyDescent="0.2">
      <c r="A843" s="107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</row>
    <row r="844" spans="1:26" ht="15.75" customHeight="1" x14ac:dyDescent="0.2">
      <c r="A844" s="107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</row>
    <row r="845" spans="1:26" ht="15.75" customHeight="1" x14ac:dyDescent="0.2">
      <c r="A845" s="107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</row>
    <row r="846" spans="1:26" ht="15.75" customHeight="1" x14ac:dyDescent="0.2">
      <c r="A846" s="107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</row>
    <row r="847" spans="1:26" ht="15.75" customHeight="1" x14ac:dyDescent="0.2">
      <c r="A847" s="10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</row>
    <row r="848" spans="1:26" ht="15.75" customHeight="1" x14ac:dyDescent="0.2">
      <c r="A848" s="107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</row>
    <row r="849" spans="1:26" ht="15.75" customHeight="1" x14ac:dyDescent="0.2">
      <c r="A849" s="107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</row>
    <row r="850" spans="1:26" ht="15.75" customHeight="1" x14ac:dyDescent="0.2">
      <c r="A850" s="107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</row>
    <row r="851" spans="1:26" ht="15.75" customHeight="1" x14ac:dyDescent="0.2">
      <c r="A851" s="107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</row>
    <row r="852" spans="1:26" ht="15.75" customHeight="1" x14ac:dyDescent="0.2">
      <c r="A852" s="107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</row>
    <row r="853" spans="1:26" ht="15.75" customHeight="1" x14ac:dyDescent="0.2">
      <c r="A853" s="107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</row>
    <row r="854" spans="1:26" ht="15.75" customHeight="1" x14ac:dyDescent="0.2">
      <c r="A854" s="107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</row>
    <row r="855" spans="1:26" ht="15.75" customHeight="1" x14ac:dyDescent="0.2">
      <c r="A855" s="107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</row>
    <row r="856" spans="1:26" ht="15.75" customHeight="1" x14ac:dyDescent="0.2">
      <c r="A856" s="107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</row>
    <row r="857" spans="1:26" ht="15.75" customHeight="1" x14ac:dyDescent="0.2">
      <c r="A857" s="10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</row>
    <row r="858" spans="1:26" ht="15.75" customHeight="1" x14ac:dyDescent="0.2">
      <c r="A858" s="107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</row>
    <row r="859" spans="1:26" ht="15.75" customHeight="1" x14ac:dyDescent="0.2">
      <c r="A859" s="107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</row>
    <row r="860" spans="1:26" ht="15.75" customHeight="1" x14ac:dyDescent="0.2">
      <c r="A860" s="107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</row>
    <row r="861" spans="1:26" ht="15.75" customHeight="1" x14ac:dyDescent="0.2">
      <c r="A861" s="107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</row>
    <row r="862" spans="1:26" ht="15.75" customHeight="1" x14ac:dyDescent="0.2">
      <c r="A862" s="107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</row>
    <row r="863" spans="1:26" ht="15.75" customHeight="1" x14ac:dyDescent="0.2">
      <c r="A863" s="107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</row>
    <row r="864" spans="1:26" ht="15.75" customHeight="1" x14ac:dyDescent="0.2">
      <c r="A864" s="107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</row>
    <row r="865" spans="1:26" ht="15.75" customHeight="1" x14ac:dyDescent="0.2">
      <c r="A865" s="107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</row>
    <row r="866" spans="1:26" ht="15.75" customHeight="1" x14ac:dyDescent="0.2">
      <c r="A866" s="107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</row>
    <row r="867" spans="1:26" ht="15.75" customHeight="1" x14ac:dyDescent="0.2">
      <c r="A867" s="10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</row>
    <row r="868" spans="1:26" ht="15.75" customHeight="1" x14ac:dyDescent="0.2">
      <c r="A868" s="107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</row>
    <row r="869" spans="1:26" ht="15.75" customHeight="1" x14ac:dyDescent="0.2">
      <c r="A869" s="107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</row>
    <row r="870" spans="1:26" ht="15.75" customHeight="1" x14ac:dyDescent="0.2">
      <c r="A870" s="107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</row>
    <row r="871" spans="1:26" ht="15.75" customHeight="1" x14ac:dyDescent="0.2">
      <c r="A871" s="107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</row>
    <row r="872" spans="1:26" ht="15.75" customHeight="1" x14ac:dyDescent="0.2">
      <c r="A872" s="107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</row>
    <row r="873" spans="1:26" ht="15.75" customHeight="1" x14ac:dyDescent="0.2">
      <c r="A873" s="107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</row>
    <row r="874" spans="1:26" ht="15.75" customHeight="1" x14ac:dyDescent="0.2">
      <c r="A874" s="107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</row>
    <row r="875" spans="1:26" ht="15.75" customHeight="1" x14ac:dyDescent="0.2">
      <c r="A875" s="107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</row>
    <row r="876" spans="1:26" ht="15.75" customHeight="1" x14ac:dyDescent="0.2">
      <c r="A876" s="107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</row>
    <row r="877" spans="1:26" ht="15.75" customHeight="1" x14ac:dyDescent="0.2">
      <c r="A877" s="10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</row>
    <row r="878" spans="1:26" ht="15.75" customHeight="1" x14ac:dyDescent="0.2">
      <c r="A878" s="107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</row>
    <row r="879" spans="1:26" ht="15.75" customHeight="1" x14ac:dyDescent="0.2">
      <c r="A879" s="107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</row>
    <row r="880" spans="1:26" ht="15.75" customHeight="1" x14ac:dyDescent="0.2">
      <c r="A880" s="107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</row>
    <row r="881" spans="1:26" ht="15.75" customHeight="1" x14ac:dyDescent="0.2">
      <c r="A881" s="107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</row>
    <row r="882" spans="1:26" ht="15.75" customHeight="1" x14ac:dyDescent="0.2">
      <c r="A882" s="107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</row>
    <row r="883" spans="1:26" ht="15.75" customHeight="1" x14ac:dyDescent="0.2">
      <c r="A883" s="107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</row>
    <row r="884" spans="1:26" ht="15.75" customHeight="1" x14ac:dyDescent="0.2">
      <c r="A884" s="107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</row>
    <row r="885" spans="1:26" ht="15.75" customHeight="1" x14ac:dyDescent="0.2">
      <c r="A885" s="107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</row>
    <row r="886" spans="1:26" ht="15.75" customHeight="1" x14ac:dyDescent="0.2">
      <c r="A886" s="107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</row>
    <row r="887" spans="1:26" ht="15.75" customHeight="1" x14ac:dyDescent="0.2">
      <c r="A887" s="10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</row>
    <row r="888" spans="1:26" ht="15.75" customHeight="1" x14ac:dyDescent="0.2">
      <c r="A888" s="107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</row>
    <row r="889" spans="1:26" ht="15.75" customHeight="1" x14ac:dyDescent="0.2">
      <c r="A889" s="107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</row>
    <row r="890" spans="1:26" ht="15.75" customHeight="1" x14ac:dyDescent="0.2">
      <c r="A890" s="107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</row>
    <row r="891" spans="1:26" ht="15.75" customHeight="1" x14ac:dyDescent="0.2">
      <c r="A891" s="107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</row>
    <row r="892" spans="1:26" ht="15.75" customHeight="1" x14ac:dyDescent="0.2">
      <c r="A892" s="107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</row>
    <row r="893" spans="1:26" ht="15.75" customHeight="1" x14ac:dyDescent="0.2">
      <c r="A893" s="107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</row>
    <row r="894" spans="1:26" ht="15.75" customHeight="1" x14ac:dyDescent="0.2">
      <c r="A894" s="107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</row>
    <row r="895" spans="1:26" ht="15.75" customHeight="1" x14ac:dyDescent="0.2">
      <c r="A895" s="107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</row>
    <row r="896" spans="1:26" ht="15.75" customHeight="1" x14ac:dyDescent="0.2">
      <c r="A896" s="107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</row>
    <row r="897" spans="1:26" ht="15.75" customHeight="1" x14ac:dyDescent="0.2">
      <c r="A897" s="10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</row>
    <row r="898" spans="1:26" ht="15.75" customHeight="1" x14ac:dyDescent="0.2">
      <c r="A898" s="107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</row>
    <row r="899" spans="1:26" ht="15.75" customHeight="1" x14ac:dyDescent="0.2">
      <c r="A899" s="107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</row>
    <row r="900" spans="1:26" ht="15.75" customHeight="1" x14ac:dyDescent="0.2">
      <c r="A900" s="107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</row>
    <row r="901" spans="1:26" ht="15.75" customHeight="1" x14ac:dyDescent="0.2">
      <c r="A901" s="107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</row>
    <row r="902" spans="1:26" ht="15.75" customHeight="1" x14ac:dyDescent="0.2">
      <c r="A902" s="107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</row>
    <row r="903" spans="1:26" ht="15.75" customHeight="1" x14ac:dyDescent="0.2">
      <c r="A903" s="107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</row>
    <row r="904" spans="1:26" ht="15.75" customHeight="1" x14ac:dyDescent="0.2">
      <c r="A904" s="107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</row>
    <row r="905" spans="1:26" ht="15.75" customHeight="1" x14ac:dyDescent="0.2">
      <c r="A905" s="107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</row>
    <row r="906" spans="1:26" ht="15.75" customHeight="1" x14ac:dyDescent="0.2">
      <c r="A906" s="107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</row>
    <row r="907" spans="1:26" ht="15.75" customHeight="1" x14ac:dyDescent="0.2">
      <c r="A907" s="1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</row>
    <row r="908" spans="1:26" ht="15.75" customHeight="1" x14ac:dyDescent="0.2">
      <c r="A908" s="107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</row>
    <row r="909" spans="1:26" ht="15.75" customHeight="1" x14ac:dyDescent="0.2">
      <c r="A909" s="107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</row>
    <row r="910" spans="1:26" ht="15.75" customHeight="1" x14ac:dyDescent="0.2">
      <c r="A910" s="107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</row>
    <row r="911" spans="1:26" ht="15.75" customHeight="1" x14ac:dyDescent="0.2">
      <c r="A911" s="107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</row>
    <row r="912" spans="1:26" ht="15.75" customHeight="1" x14ac:dyDescent="0.2">
      <c r="A912" s="107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</row>
    <row r="913" spans="1:26" ht="15.75" customHeight="1" x14ac:dyDescent="0.2">
      <c r="A913" s="107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</row>
    <row r="914" spans="1:26" ht="15.75" customHeight="1" x14ac:dyDescent="0.2">
      <c r="A914" s="107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</row>
    <row r="915" spans="1:26" ht="15.75" customHeight="1" x14ac:dyDescent="0.2">
      <c r="A915" s="107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</row>
    <row r="916" spans="1:26" ht="15.75" customHeight="1" x14ac:dyDescent="0.2">
      <c r="A916" s="107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</row>
    <row r="917" spans="1:26" ht="15.75" customHeight="1" x14ac:dyDescent="0.2">
      <c r="A917" s="10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</row>
    <row r="918" spans="1:26" ht="15.75" customHeight="1" x14ac:dyDescent="0.2">
      <c r="A918" s="107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</row>
    <row r="919" spans="1:26" ht="15.75" customHeight="1" x14ac:dyDescent="0.2">
      <c r="A919" s="107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</row>
    <row r="920" spans="1:26" ht="15.75" customHeight="1" x14ac:dyDescent="0.2">
      <c r="A920" s="107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</row>
    <row r="921" spans="1:26" ht="15.75" customHeight="1" x14ac:dyDescent="0.2">
      <c r="A921" s="107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</row>
    <row r="922" spans="1:26" ht="15.75" customHeight="1" x14ac:dyDescent="0.2">
      <c r="A922" s="107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</row>
    <row r="923" spans="1:26" ht="15.75" customHeight="1" x14ac:dyDescent="0.2">
      <c r="A923" s="107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</row>
    <row r="924" spans="1:26" ht="15.75" customHeight="1" x14ac:dyDescent="0.2">
      <c r="A924" s="107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</row>
    <row r="925" spans="1:26" ht="15.75" customHeight="1" x14ac:dyDescent="0.2">
      <c r="A925" s="107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</row>
    <row r="926" spans="1:26" ht="15.75" customHeight="1" x14ac:dyDescent="0.2">
      <c r="A926" s="107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</row>
    <row r="927" spans="1:26" ht="15.75" customHeight="1" x14ac:dyDescent="0.2">
      <c r="A927" s="10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</row>
    <row r="928" spans="1:26" ht="15.75" customHeight="1" x14ac:dyDescent="0.2">
      <c r="A928" s="107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</row>
    <row r="929" spans="1:26" ht="15.75" customHeight="1" x14ac:dyDescent="0.2">
      <c r="A929" s="107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</row>
    <row r="930" spans="1:26" ht="15.75" customHeight="1" x14ac:dyDescent="0.2">
      <c r="A930" s="107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</row>
    <row r="931" spans="1:26" ht="15.75" customHeight="1" x14ac:dyDescent="0.2">
      <c r="A931" s="107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</row>
    <row r="932" spans="1:26" ht="15.75" customHeight="1" x14ac:dyDescent="0.2">
      <c r="A932" s="107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</row>
    <row r="933" spans="1:26" ht="15.75" customHeight="1" x14ac:dyDescent="0.2">
      <c r="A933" s="107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</row>
    <row r="934" spans="1:26" ht="15.75" customHeight="1" x14ac:dyDescent="0.2">
      <c r="A934" s="107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</row>
    <row r="935" spans="1:26" ht="15.75" customHeight="1" x14ac:dyDescent="0.2">
      <c r="A935" s="107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</row>
    <row r="936" spans="1:26" ht="15.75" customHeight="1" x14ac:dyDescent="0.2">
      <c r="A936" s="107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</row>
    <row r="937" spans="1:26" ht="15.75" customHeight="1" x14ac:dyDescent="0.2">
      <c r="A937" s="10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</row>
    <row r="938" spans="1:26" ht="15.75" customHeight="1" x14ac:dyDescent="0.2">
      <c r="A938" s="107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</row>
    <row r="939" spans="1:26" ht="15.75" customHeight="1" x14ac:dyDescent="0.2">
      <c r="A939" s="107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</row>
    <row r="940" spans="1:26" ht="15.75" customHeight="1" x14ac:dyDescent="0.2">
      <c r="A940" s="107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</row>
    <row r="941" spans="1:26" ht="15.75" customHeight="1" x14ac:dyDescent="0.2">
      <c r="A941" s="107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</row>
    <row r="942" spans="1:26" ht="15.75" customHeight="1" x14ac:dyDescent="0.2">
      <c r="A942" s="107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</row>
    <row r="943" spans="1:26" ht="15.75" customHeight="1" x14ac:dyDescent="0.2">
      <c r="A943" s="107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</row>
    <row r="944" spans="1:26" ht="15.75" customHeight="1" x14ac:dyDescent="0.2">
      <c r="A944" s="107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</row>
    <row r="945" spans="1:26" ht="15.75" customHeight="1" x14ac:dyDescent="0.2">
      <c r="A945" s="107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 spans="1:26" ht="15.75" customHeight="1" x14ac:dyDescent="0.2">
      <c r="A946" s="107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 spans="1:26" ht="15.75" customHeight="1" x14ac:dyDescent="0.2">
      <c r="A947" s="10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 spans="1:26" ht="15.75" customHeight="1" x14ac:dyDescent="0.2">
      <c r="A948" s="107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 spans="1:26" ht="15.75" customHeight="1" x14ac:dyDescent="0.2">
      <c r="A949" s="107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</row>
    <row r="950" spans="1:26" ht="15.75" customHeight="1" x14ac:dyDescent="0.2">
      <c r="A950" s="107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</row>
    <row r="951" spans="1:26" ht="15.75" customHeight="1" x14ac:dyDescent="0.2">
      <c r="A951" s="107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</row>
    <row r="952" spans="1:26" ht="15.75" customHeight="1" x14ac:dyDescent="0.2">
      <c r="A952" s="107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</row>
    <row r="953" spans="1:26" ht="15.75" customHeight="1" x14ac:dyDescent="0.2">
      <c r="A953" s="107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</row>
    <row r="954" spans="1:26" ht="15.75" customHeight="1" x14ac:dyDescent="0.2">
      <c r="A954" s="107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</row>
    <row r="955" spans="1:26" ht="15.75" customHeight="1" x14ac:dyDescent="0.2">
      <c r="A955" s="107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</row>
    <row r="956" spans="1:26" ht="15.75" customHeight="1" x14ac:dyDescent="0.2">
      <c r="A956" s="107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</row>
    <row r="957" spans="1:26" ht="15.75" customHeight="1" x14ac:dyDescent="0.2">
      <c r="A957" s="10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</row>
    <row r="958" spans="1:26" ht="15.75" customHeight="1" x14ac:dyDescent="0.2">
      <c r="A958" s="107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</row>
    <row r="959" spans="1:26" ht="15.75" customHeight="1" x14ac:dyDescent="0.2">
      <c r="A959" s="107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</row>
    <row r="960" spans="1:26" ht="15.75" customHeight="1" x14ac:dyDescent="0.2">
      <c r="A960" s="107"/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</row>
    <row r="961" spans="1:26" ht="15.75" customHeight="1" x14ac:dyDescent="0.2">
      <c r="A961" s="107"/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</row>
    <row r="962" spans="1:26" ht="15.75" customHeight="1" x14ac:dyDescent="0.2">
      <c r="A962" s="107"/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</row>
    <row r="963" spans="1:26" ht="15.75" customHeight="1" x14ac:dyDescent="0.2">
      <c r="A963" s="107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</row>
    <row r="964" spans="1:26" ht="15.75" customHeight="1" x14ac:dyDescent="0.2">
      <c r="A964" s="107"/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</row>
    <row r="965" spans="1:26" ht="15.75" customHeight="1" x14ac:dyDescent="0.2">
      <c r="A965" s="107"/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</row>
    <row r="966" spans="1:26" ht="15.75" customHeight="1" x14ac:dyDescent="0.2">
      <c r="A966" s="107"/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</row>
    <row r="967" spans="1:26" ht="15.75" customHeight="1" x14ac:dyDescent="0.2">
      <c r="A967" s="107"/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</row>
    <row r="968" spans="1:26" ht="15.75" customHeight="1" x14ac:dyDescent="0.2">
      <c r="A968" s="107"/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</row>
    <row r="969" spans="1:26" ht="15.75" customHeight="1" x14ac:dyDescent="0.2">
      <c r="A969" s="107"/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</row>
    <row r="970" spans="1:26" ht="15.75" customHeight="1" x14ac:dyDescent="0.2">
      <c r="A970" s="107"/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</row>
    <row r="971" spans="1:26" ht="15.75" customHeight="1" x14ac:dyDescent="0.2">
      <c r="A971" s="107"/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</row>
    <row r="972" spans="1:26" ht="15.75" customHeight="1" x14ac:dyDescent="0.2">
      <c r="A972" s="107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</row>
    <row r="973" spans="1:26" ht="15.75" customHeight="1" x14ac:dyDescent="0.2">
      <c r="A973" s="107"/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</row>
    <row r="974" spans="1:26" ht="15.75" customHeight="1" x14ac:dyDescent="0.2">
      <c r="A974" s="107"/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</row>
    <row r="975" spans="1:26" ht="15.75" customHeight="1" x14ac:dyDescent="0.2">
      <c r="A975" s="107"/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</row>
    <row r="976" spans="1:26" ht="15.75" customHeight="1" x14ac:dyDescent="0.2">
      <c r="A976" s="107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</row>
    <row r="977" spans="1:26" ht="15.75" customHeight="1" x14ac:dyDescent="0.2">
      <c r="A977" s="107"/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</row>
    <row r="978" spans="1:26" ht="15.75" customHeight="1" x14ac:dyDescent="0.2">
      <c r="A978" s="107"/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</row>
    <row r="979" spans="1:26" ht="15.75" customHeight="1" x14ac:dyDescent="0.2">
      <c r="A979" s="107"/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</row>
    <row r="980" spans="1:26" ht="15.75" customHeight="1" x14ac:dyDescent="0.2">
      <c r="A980" s="107"/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</row>
    <row r="981" spans="1:26" ht="15.75" customHeight="1" x14ac:dyDescent="0.2">
      <c r="A981" s="107"/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</row>
    <row r="982" spans="1:26" ht="15.75" customHeight="1" x14ac:dyDescent="0.2">
      <c r="A982" s="107"/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</row>
    <row r="983" spans="1:26" ht="15.75" customHeight="1" x14ac:dyDescent="0.2">
      <c r="A983" s="107"/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</row>
    <row r="984" spans="1:26" ht="15.75" customHeight="1" x14ac:dyDescent="0.2">
      <c r="A984" s="107"/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</row>
    <row r="985" spans="1:26" ht="15.75" customHeight="1" x14ac:dyDescent="0.2">
      <c r="A985" s="107"/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</row>
    <row r="986" spans="1:26" ht="15.75" customHeight="1" x14ac:dyDescent="0.2">
      <c r="A986" s="107"/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</row>
    <row r="987" spans="1:26" ht="15.75" customHeight="1" x14ac:dyDescent="0.2">
      <c r="A987" s="107"/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</row>
    <row r="988" spans="1:26" ht="15.75" customHeight="1" x14ac:dyDescent="0.2">
      <c r="A988" s="107"/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</row>
    <row r="989" spans="1:26" ht="15.75" customHeight="1" x14ac:dyDescent="0.2">
      <c r="A989" s="107"/>
      <c r="B989" s="107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</row>
    <row r="990" spans="1:26" ht="15.75" customHeight="1" x14ac:dyDescent="0.2">
      <c r="A990" s="107"/>
      <c r="B990" s="107"/>
      <c r="C990" s="10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</row>
    <row r="991" spans="1:26" ht="15.75" customHeight="1" x14ac:dyDescent="0.2">
      <c r="A991" s="107"/>
      <c r="B991" s="107"/>
      <c r="C991" s="10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</row>
    <row r="992" spans="1:26" ht="15.75" customHeight="1" x14ac:dyDescent="0.2">
      <c r="A992" s="107"/>
      <c r="B992" s="107"/>
      <c r="C992" s="10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</row>
    <row r="993" spans="1:26" ht="15.75" customHeight="1" x14ac:dyDescent="0.2">
      <c r="A993" s="107"/>
      <c r="B993" s="107"/>
      <c r="C993" s="10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</row>
    <row r="994" spans="1:26" ht="15.75" customHeight="1" x14ac:dyDescent="0.2">
      <c r="A994" s="107"/>
      <c r="B994" s="107"/>
      <c r="C994" s="10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</row>
    <row r="995" spans="1:26" ht="15.75" customHeight="1" x14ac:dyDescent="0.2">
      <c r="A995" s="107"/>
      <c r="B995" s="107"/>
      <c r="C995" s="107"/>
      <c r="D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</row>
    <row r="996" spans="1:26" ht="15.75" customHeight="1" x14ac:dyDescent="0.2">
      <c r="A996" s="107"/>
      <c r="B996" s="107"/>
      <c r="C996" s="107"/>
      <c r="D996" s="107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</row>
    <row r="997" spans="1:26" ht="15.75" customHeight="1" x14ac:dyDescent="0.2">
      <c r="A997" s="107"/>
      <c r="B997" s="107"/>
      <c r="C997" s="107"/>
      <c r="D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</row>
    <row r="998" spans="1:26" ht="15.75" customHeight="1" x14ac:dyDescent="0.2">
      <c r="A998" s="107"/>
      <c r="B998" s="107"/>
      <c r="C998" s="107"/>
      <c r="D998" s="107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</row>
    <row r="999" spans="1:26" ht="15.75" customHeight="1" x14ac:dyDescent="0.2">
      <c r="A999" s="107"/>
      <c r="B999" s="107"/>
      <c r="C999" s="107"/>
      <c r="D999" s="107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</row>
    <row r="1000" spans="1:26" ht="15.75" customHeight="1" x14ac:dyDescent="0.2">
      <c r="A1000" s="107"/>
      <c r="B1000" s="107"/>
      <c r="C1000" s="107"/>
      <c r="D1000" s="107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</row>
    <row r="1001" spans="1:26" ht="15.75" customHeight="1" x14ac:dyDescent="0.2">
      <c r="A1001" s="107"/>
      <c r="B1001" s="107"/>
      <c r="C1001" s="107"/>
      <c r="D1001" s="107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</row>
    <row r="1002" spans="1:26" ht="15.75" customHeight="1" x14ac:dyDescent="0.2">
      <c r="A1002" s="107"/>
      <c r="B1002" s="107"/>
      <c r="C1002" s="107"/>
      <c r="D1002" s="107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</row>
    <row r="1003" spans="1:26" ht="15.75" customHeight="1" x14ac:dyDescent="0.2">
      <c r="A1003" s="107"/>
      <c r="B1003" s="107"/>
      <c r="C1003" s="107"/>
      <c r="D1003" s="107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</row>
    <row r="1004" spans="1:26" ht="15.75" customHeight="1" x14ac:dyDescent="0.2">
      <c r="A1004" s="107"/>
      <c r="B1004" s="107"/>
      <c r="C1004" s="107"/>
      <c r="D1004" s="107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</row>
    <row r="1005" spans="1:26" ht="15.75" customHeight="1" x14ac:dyDescent="0.2">
      <c r="A1005" s="107"/>
      <c r="B1005" s="107"/>
      <c r="C1005" s="107"/>
      <c r="D1005" s="107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</row>
    <row r="1006" spans="1:26" ht="15.75" customHeight="1" x14ac:dyDescent="0.2">
      <c r="A1006" s="107"/>
      <c r="B1006" s="107"/>
      <c r="C1006" s="107"/>
      <c r="D1006" s="107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</row>
    <row r="1007" spans="1:26" ht="15.75" customHeight="1" x14ac:dyDescent="0.2">
      <c r="A1007" s="107"/>
      <c r="B1007" s="107"/>
      <c r="C1007" s="107"/>
      <c r="D1007" s="107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</row>
  </sheetData>
  <sheetProtection algorithmName="SHA-512" hashValue="ZLeDxEj3JVOAX74ZDdz+8AUv27W7SMHS4lq40HvrWj5T2fREiwT86Zsx9y3pNTvtJFQUWyBe5kPliSkedZ9OSA==" saltValue="r5lNlSS4irBUpxP/2/tA2Q==" spinCount="100000" sheet="1" objects="1" scenarios="1"/>
  <mergeCells count="16">
    <mergeCell ref="B2:F6"/>
    <mergeCell ref="B12:C13"/>
    <mergeCell ref="B48:F51"/>
    <mergeCell ref="B52:F52"/>
    <mergeCell ref="B53:F53"/>
    <mergeCell ref="B22:B23"/>
    <mergeCell ref="C22:C23"/>
    <mergeCell ref="D22:D23"/>
    <mergeCell ref="E22:E23"/>
    <mergeCell ref="F22:F23"/>
    <mergeCell ref="B36:D36"/>
    <mergeCell ref="C40:F40"/>
    <mergeCell ref="C41:F41"/>
    <mergeCell ref="C42:F42"/>
    <mergeCell ref="C45:F45"/>
    <mergeCell ref="C46:F46"/>
  </mergeCells>
  <printOptions horizontalCentered="1"/>
  <pageMargins left="0.7" right="0.7" top="0.75" bottom="0.75" header="0.3" footer="0.3"/>
  <pageSetup paperSize="9" scale="4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FBFBF"/>
    <pageSetUpPr fitToPage="1"/>
  </sheetPr>
  <dimension ref="A1:AA1007"/>
  <sheetViews>
    <sheetView showGridLines="0" zoomScale="55" zoomScaleNormal="55" workbookViewId="0">
      <selection activeCell="C63" sqref="A1:G63"/>
    </sheetView>
  </sheetViews>
  <sheetFormatPr defaultColWidth="12.625" defaultRowHeight="15" customHeight="1" x14ac:dyDescent="0.2"/>
  <cols>
    <col min="1" max="1" width="3.25" customWidth="1"/>
    <col min="2" max="2" width="18.625" customWidth="1"/>
    <col min="3" max="3" width="97.625" customWidth="1"/>
    <col min="4" max="4" width="20.375" customWidth="1"/>
    <col min="5" max="6" width="36.625" customWidth="1"/>
    <col min="7" max="7" width="3.25" customWidth="1"/>
    <col min="8" max="27" width="13" customWidth="1"/>
  </cols>
  <sheetData>
    <row r="1" spans="1:27" ht="20.25" customHeight="1" x14ac:dyDescent="0.2">
      <c r="A1" s="4"/>
      <c r="B1" s="4"/>
      <c r="C1" s="4"/>
      <c r="D1" s="4"/>
      <c r="E1" s="4"/>
      <c r="F1" s="4"/>
      <c r="G1" s="4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</row>
    <row r="2" spans="1:27" ht="18.75" customHeight="1" x14ac:dyDescent="0.2">
      <c r="A2" s="35"/>
      <c r="B2" s="341" t="s">
        <v>271</v>
      </c>
      <c r="C2" s="342"/>
      <c r="D2" s="342"/>
      <c r="E2" s="342"/>
      <c r="F2" s="343"/>
      <c r="G2" s="35"/>
      <c r="H2" s="36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3"/>
      <c r="W2" s="33"/>
      <c r="X2" s="33"/>
      <c r="Y2" s="33"/>
      <c r="Z2" s="1"/>
    </row>
    <row r="3" spans="1:27" ht="18.75" customHeight="1" x14ac:dyDescent="0.2">
      <c r="A3" s="35"/>
      <c r="B3" s="344"/>
      <c r="C3" s="345"/>
      <c r="D3" s="345"/>
      <c r="E3" s="345"/>
      <c r="F3" s="346"/>
      <c r="G3" s="35"/>
      <c r="H3" s="36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3"/>
      <c r="W3" s="33"/>
      <c r="X3" s="33"/>
      <c r="Y3" s="33"/>
      <c r="Z3" s="1"/>
    </row>
    <row r="4" spans="1:27" ht="18.75" customHeight="1" x14ac:dyDescent="0.2">
      <c r="A4" s="35"/>
      <c r="B4" s="344"/>
      <c r="C4" s="345"/>
      <c r="D4" s="345"/>
      <c r="E4" s="345"/>
      <c r="F4" s="346"/>
      <c r="G4" s="35"/>
      <c r="H4" s="36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3"/>
      <c r="W4" s="33"/>
      <c r="X4" s="33"/>
      <c r="Y4" s="33"/>
      <c r="Z4" s="1"/>
    </row>
    <row r="5" spans="1:27" ht="18.75" customHeight="1" x14ac:dyDescent="0.2">
      <c r="A5" s="35"/>
      <c r="B5" s="344"/>
      <c r="C5" s="345"/>
      <c r="D5" s="345"/>
      <c r="E5" s="345"/>
      <c r="F5" s="346"/>
      <c r="G5" s="35"/>
      <c r="H5" s="36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3"/>
      <c r="W5" s="33"/>
      <c r="X5" s="33"/>
      <c r="Y5" s="33"/>
      <c r="Z5" s="1"/>
    </row>
    <row r="6" spans="1:27" ht="18.75" customHeight="1" x14ac:dyDescent="0.2">
      <c r="A6" s="35"/>
      <c r="B6" s="347"/>
      <c r="C6" s="348"/>
      <c r="D6" s="348"/>
      <c r="E6" s="348"/>
      <c r="F6" s="349"/>
      <c r="G6" s="35"/>
      <c r="H6" s="36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3"/>
      <c r="W6" s="33"/>
      <c r="X6" s="33"/>
      <c r="Y6" s="33"/>
      <c r="Z6" s="1"/>
    </row>
    <row r="7" spans="1:27" ht="15" customHeight="1" x14ac:dyDescent="0.2">
      <c r="A7" s="37"/>
      <c r="B7" s="4"/>
      <c r="C7" s="4"/>
      <c r="D7" s="4"/>
      <c r="E7" s="4"/>
      <c r="F7" s="4"/>
      <c r="G7" s="4"/>
      <c r="H7" s="37"/>
      <c r="I7" s="38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1"/>
    </row>
    <row r="8" spans="1:27" ht="15" customHeight="1" x14ac:dyDescent="0.2">
      <c r="A8" s="37"/>
      <c r="B8" s="39" t="str">
        <f>'DADOS GERAIS'!B8</f>
        <v>Secretaria de Atenção Especializada à Saúde</v>
      </c>
      <c r="C8" s="40"/>
      <c r="D8" s="41" t="s">
        <v>15</v>
      </c>
      <c r="E8" s="41" t="s">
        <v>16</v>
      </c>
      <c r="F8" s="42" t="str">
        <f>'DADOS GERAIS'!$B$22</f>
        <v>Data:</v>
      </c>
      <c r="G8" s="37"/>
      <c r="H8" s="38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1"/>
    </row>
    <row r="9" spans="1:27" ht="15" customHeight="1" x14ac:dyDescent="0.2">
      <c r="A9" s="37"/>
      <c r="B9" s="43" t="str">
        <f>'DADOS GERAIS'!B9</f>
        <v>Unidade Básica de Saúde Porte 1 - Área Construída: 389,78m²</v>
      </c>
      <c r="C9" s="44"/>
      <c r="D9" s="45">
        <f>'DADOS GERAIS'!C19</f>
        <v>0.24875249461101823</v>
      </c>
      <c r="E9" s="45">
        <f>'ENCARGOS SOCIAIS'!F56</f>
        <v>0.47739999999999999</v>
      </c>
      <c r="F9" s="46" t="str">
        <f>'DADOS GERAIS'!$C$22</f>
        <v>11/02/2025</v>
      </c>
      <c r="G9" s="37"/>
      <c r="H9" s="38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1"/>
    </row>
    <row r="10" spans="1:27" ht="15" customHeight="1" x14ac:dyDescent="0.2">
      <c r="A10" s="37"/>
      <c r="B10" s="47"/>
      <c r="C10" s="44"/>
      <c r="D10" s="1"/>
      <c r="E10" s="1"/>
      <c r="F10" s="48"/>
      <c r="G10" s="37"/>
      <c r="H10" s="38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1"/>
    </row>
    <row r="11" spans="1:27" ht="15" customHeight="1" x14ac:dyDescent="0.2">
      <c r="A11" s="37"/>
      <c r="B11" s="49" t="str">
        <f>'DADOS GERAIS'!B11</f>
        <v>Bancos:</v>
      </c>
      <c r="C11" s="44"/>
      <c r="D11" s="50" t="s">
        <v>17</v>
      </c>
      <c r="E11" s="50" t="s">
        <v>18</v>
      </c>
      <c r="F11" s="48" t="str">
        <f>'DADOS GERAIS'!$B$23</f>
        <v>Revisão:</v>
      </c>
      <c r="G11" s="37"/>
      <c r="H11" s="38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1"/>
    </row>
    <row r="12" spans="1:27" ht="15" customHeight="1" x14ac:dyDescent="0.2">
      <c r="A12" s="37"/>
      <c r="B12" s="284" t="str">
        <f>'DADOS GERAIS'!B12</f>
        <v>SINAPI (01/2025) - ORSE (03/2024) - SCO (01/2025) - EMOP (12/2024)</v>
      </c>
      <c r="C12" s="285"/>
      <c r="D12" s="45">
        <f>'DADOS GERAIS'!C20</f>
        <v>0</v>
      </c>
      <c r="E12" s="45">
        <f>'ENCARGOS SOCIAIS'!E56</f>
        <v>0.85795980000000005</v>
      </c>
      <c r="F12" s="51" t="str">
        <f>'DADOS GERAIS'!$C$23</f>
        <v>03</v>
      </c>
      <c r="G12" s="37"/>
      <c r="H12" s="38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1"/>
    </row>
    <row r="13" spans="1:27" ht="15" customHeight="1" x14ac:dyDescent="0.2">
      <c r="A13" s="37"/>
      <c r="B13" s="286"/>
      <c r="C13" s="287"/>
      <c r="D13" s="52"/>
      <c r="E13" s="52"/>
      <c r="F13" s="53"/>
      <c r="G13" s="37"/>
      <c r="H13" s="38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1"/>
    </row>
    <row r="14" spans="1:27" ht="15" customHeight="1" x14ac:dyDescent="0.2">
      <c r="A14" s="37"/>
      <c r="B14" s="4"/>
      <c r="C14" s="4"/>
      <c r="D14" s="4"/>
      <c r="E14" s="4"/>
      <c r="F14" s="4"/>
      <c r="G14" s="4"/>
      <c r="H14" s="37"/>
      <c r="I14" s="38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1"/>
    </row>
    <row r="15" spans="1:27" ht="20.25" customHeight="1" x14ac:dyDescent="0.2">
      <c r="A15" s="4"/>
      <c r="B15" s="279" t="s">
        <v>272</v>
      </c>
      <c r="C15" s="333"/>
      <c r="D15" s="338"/>
      <c r="E15" s="333"/>
      <c r="F15" s="333"/>
      <c r="G15" s="4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</row>
    <row r="16" spans="1:27" ht="20.25" customHeight="1" x14ac:dyDescent="0.2">
      <c r="A16" s="4"/>
      <c r="B16" s="354" t="s">
        <v>273</v>
      </c>
      <c r="C16" s="350" t="s">
        <v>20</v>
      </c>
      <c r="D16" s="351"/>
      <c r="E16" s="355" t="s">
        <v>274</v>
      </c>
      <c r="F16" s="280"/>
      <c r="G16" s="4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</row>
    <row r="17" spans="1:27" ht="20.25" customHeight="1" x14ac:dyDescent="0.2">
      <c r="A17" s="4"/>
      <c r="B17" s="331"/>
      <c r="C17" s="352"/>
      <c r="D17" s="353"/>
      <c r="E17" s="127" t="s">
        <v>275</v>
      </c>
      <c r="F17" s="127" t="s">
        <v>276</v>
      </c>
      <c r="G17" s="4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</row>
    <row r="18" spans="1:27" ht="6" customHeight="1" x14ac:dyDescent="0.2">
      <c r="A18" s="4"/>
      <c r="B18" s="54"/>
      <c r="C18" s="54"/>
      <c r="D18" s="54"/>
      <c r="E18" s="54"/>
      <c r="F18" s="54"/>
      <c r="G18" s="4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</row>
    <row r="19" spans="1:27" ht="20.25" customHeight="1" x14ac:dyDescent="0.2">
      <c r="A19" s="4"/>
      <c r="B19" s="279" t="s">
        <v>277</v>
      </c>
      <c r="C19" s="333"/>
      <c r="D19" s="338"/>
      <c r="E19" s="333"/>
      <c r="F19" s="333"/>
      <c r="G19" s="4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</row>
    <row r="20" spans="1:27" ht="20.25" customHeight="1" x14ac:dyDescent="0.2">
      <c r="A20" s="4"/>
      <c r="B20" s="128" t="s">
        <v>278</v>
      </c>
      <c r="C20" s="339" t="s">
        <v>279</v>
      </c>
      <c r="D20" s="340"/>
      <c r="E20" s="129">
        <v>0</v>
      </c>
      <c r="F20" s="129">
        <v>0</v>
      </c>
      <c r="G20" s="4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</row>
    <row r="21" spans="1:27" ht="20.25" customHeight="1" x14ac:dyDescent="0.2">
      <c r="A21" s="4"/>
      <c r="B21" s="119" t="s">
        <v>280</v>
      </c>
      <c r="C21" s="336" t="s">
        <v>281</v>
      </c>
      <c r="D21" s="337"/>
      <c r="E21" s="121">
        <v>1.4999999999999999E-2</v>
      </c>
      <c r="F21" s="121">
        <v>1.4999999999999999E-2</v>
      </c>
      <c r="G21" s="4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</row>
    <row r="22" spans="1:27" ht="20.25" customHeight="1" x14ac:dyDescent="0.2">
      <c r="A22" s="4"/>
      <c r="B22" s="119" t="s">
        <v>282</v>
      </c>
      <c r="C22" s="336" t="s">
        <v>283</v>
      </c>
      <c r="D22" s="337"/>
      <c r="E22" s="121">
        <v>0.01</v>
      </c>
      <c r="F22" s="121">
        <v>0.01</v>
      </c>
      <c r="G22" s="4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</row>
    <row r="23" spans="1:27" ht="20.25" customHeight="1" x14ac:dyDescent="0.2">
      <c r="A23" s="4"/>
      <c r="B23" s="119" t="s">
        <v>284</v>
      </c>
      <c r="C23" s="336" t="s">
        <v>285</v>
      </c>
      <c r="D23" s="337"/>
      <c r="E23" s="121">
        <v>2E-3</v>
      </c>
      <c r="F23" s="121">
        <v>2E-3</v>
      </c>
      <c r="G23" s="4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</row>
    <row r="24" spans="1:27" ht="20.25" customHeight="1" x14ac:dyDescent="0.2">
      <c r="A24" s="4"/>
      <c r="B24" s="119" t="s">
        <v>286</v>
      </c>
      <c r="C24" s="336" t="s">
        <v>287</v>
      </c>
      <c r="D24" s="337"/>
      <c r="E24" s="121">
        <v>6.0000000000000001E-3</v>
      </c>
      <c r="F24" s="121">
        <v>6.0000000000000001E-3</v>
      </c>
      <c r="G24" s="4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</row>
    <row r="25" spans="1:27" ht="20.25" customHeight="1" x14ac:dyDescent="0.2">
      <c r="A25" s="4"/>
      <c r="B25" s="119" t="s">
        <v>288</v>
      </c>
      <c r="C25" s="336" t="s">
        <v>289</v>
      </c>
      <c r="D25" s="337"/>
      <c r="E25" s="121">
        <v>2.5000000000000001E-2</v>
      </c>
      <c r="F25" s="121">
        <v>2.5000000000000001E-2</v>
      </c>
      <c r="G25" s="4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</row>
    <row r="26" spans="1:27" ht="20.25" customHeight="1" x14ac:dyDescent="0.2">
      <c r="A26" s="4"/>
      <c r="B26" s="119" t="s">
        <v>290</v>
      </c>
      <c r="C26" s="336" t="s">
        <v>291</v>
      </c>
      <c r="D26" s="337"/>
      <c r="E26" s="121">
        <v>0.03</v>
      </c>
      <c r="F26" s="121">
        <v>0.03</v>
      </c>
      <c r="G26" s="4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</row>
    <row r="27" spans="1:27" ht="20.25" customHeight="1" x14ac:dyDescent="0.2">
      <c r="A27" s="4"/>
      <c r="B27" s="119" t="s">
        <v>292</v>
      </c>
      <c r="C27" s="336" t="s">
        <v>293</v>
      </c>
      <c r="D27" s="337"/>
      <c r="E27" s="121">
        <v>0.08</v>
      </c>
      <c r="F27" s="121">
        <v>0.08</v>
      </c>
      <c r="G27" s="4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</row>
    <row r="28" spans="1:27" ht="20.25" customHeight="1" x14ac:dyDescent="0.2">
      <c r="A28" s="4"/>
      <c r="B28" s="130" t="s">
        <v>294</v>
      </c>
      <c r="C28" s="336" t="s">
        <v>295</v>
      </c>
      <c r="D28" s="337"/>
      <c r="E28" s="131">
        <v>0.01</v>
      </c>
      <c r="F28" s="131">
        <v>0.01</v>
      </c>
      <c r="G28" s="4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</row>
    <row r="29" spans="1:27" ht="20.25" customHeight="1" x14ac:dyDescent="0.2">
      <c r="A29" s="4"/>
      <c r="B29" s="132" t="s">
        <v>296</v>
      </c>
      <c r="C29" s="359" t="s">
        <v>32</v>
      </c>
      <c r="D29" s="360"/>
      <c r="E29" s="133">
        <f t="shared" ref="E29:F29" si="0">SUBTOTAL(9,E20:E28)</f>
        <v>0.17799999999999999</v>
      </c>
      <c r="F29" s="133">
        <f t="shared" si="0"/>
        <v>0.17799999999999999</v>
      </c>
      <c r="G29" s="4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</row>
    <row r="30" spans="1:27" ht="6" customHeight="1" x14ac:dyDescent="0.2">
      <c r="A30" s="4"/>
      <c r="B30" s="54"/>
      <c r="C30" s="54"/>
      <c r="D30" s="54"/>
      <c r="E30" s="124"/>
      <c r="F30" s="124"/>
      <c r="G30" s="4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</row>
    <row r="31" spans="1:27" ht="20.25" customHeight="1" x14ac:dyDescent="0.2">
      <c r="A31" s="4"/>
      <c r="B31" s="279" t="s">
        <v>297</v>
      </c>
      <c r="C31" s="333"/>
      <c r="D31" s="338"/>
      <c r="E31" s="333"/>
      <c r="F31" s="333"/>
      <c r="G31" s="4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</row>
    <row r="32" spans="1:27" ht="20.25" customHeight="1" x14ac:dyDescent="0.2">
      <c r="A32" s="4"/>
      <c r="B32" s="128" t="s">
        <v>298</v>
      </c>
      <c r="C32" s="336" t="s">
        <v>299</v>
      </c>
      <c r="D32" s="337"/>
      <c r="E32" s="121">
        <v>0.1797</v>
      </c>
      <c r="F32" s="119" t="s">
        <v>300</v>
      </c>
      <c r="G32" s="4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</row>
    <row r="33" spans="1:27" ht="20.25" customHeight="1" x14ac:dyDescent="0.2">
      <c r="A33" s="4"/>
      <c r="B33" s="119" t="s">
        <v>301</v>
      </c>
      <c r="C33" s="336" t="s">
        <v>302</v>
      </c>
      <c r="D33" s="337"/>
      <c r="E33" s="121">
        <v>4.6899999999999997E-2</v>
      </c>
      <c r="F33" s="119" t="s">
        <v>300</v>
      </c>
      <c r="G33" s="4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</row>
    <row r="34" spans="1:27" ht="20.25" customHeight="1" x14ac:dyDescent="0.2">
      <c r="A34" s="4"/>
      <c r="B34" s="119" t="s">
        <v>303</v>
      </c>
      <c r="C34" s="336" t="s">
        <v>304</v>
      </c>
      <c r="D34" s="337"/>
      <c r="E34" s="121">
        <v>8.5000000000000006E-3</v>
      </c>
      <c r="F34" s="121">
        <v>6.4000000000000003E-3</v>
      </c>
      <c r="G34" s="4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</row>
    <row r="35" spans="1:27" ht="20.25" customHeight="1" x14ac:dyDescent="0.2">
      <c r="A35" s="4"/>
      <c r="B35" s="119" t="s">
        <v>305</v>
      </c>
      <c r="C35" s="336" t="s">
        <v>306</v>
      </c>
      <c r="D35" s="337"/>
      <c r="E35" s="121">
        <v>0.1106</v>
      </c>
      <c r="F35" s="121">
        <v>8.3299999999999999E-2</v>
      </c>
      <c r="G35" s="4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</row>
    <row r="36" spans="1:27" ht="20.25" customHeight="1" x14ac:dyDescent="0.2">
      <c r="A36" s="4"/>
      <c r="B36" s="119" t="s">
        <v>307</v>
      </c>
      <c r="C36" s="336" t="s">
        <v>308</v>
      </c>
      <c r="D36" s="337"/>
      <c r="E36" s="121">
        <v>5.9999999999999995E-4</v>
      </c>
      <c r="F36" s="121">
        <v>4.0000000000000002E-4</v>
      </c>
      <c r="G36" s="4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</row>
    <row r="37" spans="1:27" ht="20.25" customHeight="1" x14ac:dyDescent="0.2">
      <c r="A37" s="4"/>
      <c r="B37" s="119" t="s">
        <v>309</v>
      </c>
      <c r="C37" s="336" t="s">
        <v>310</v>
      </c>
      <c r="D37" s="337"/>
      <c r="E37" s="121">
        <v>7.4000000000000003E-3</v>
      </c>
      <c r="F37" s="121">
        <v>5.5999999999999999E-3</v>
      </c>
      <c r="G37" s="4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</row>
    <row r="38" spans="1:27" ht="20.25" customHeight="1" x14ac:dyDescent="0.2">
      <c r="A38" s="4"/>
      <c r="B38" s="119" t="s">
        <v>311</v>
      </c>
      <c r="C38" s="336" t="s">
        <v>312</v>
      </c>
      <c r="D38" s="337"/>
      <c r="E38" s="121">
        <v>1.35E-2</v>
      </c>
      <c r="F38" s="119" t="s">
        <v>300</v>
      </c>
      <c r="G38" s="4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</row>
    <row r="39" spans="1:27" ht="20.25" customHeight="1" x14ac:dyDescent="0.2">
      <c r="A39" s="4"/>
      <c r="B39" s="119" t="s">
        <v>313</v>
      </c>
      <c r="C39" s="336" t="s">
        <v>314</v>
      </c>
      <c r="D39" s="337"/>
      <c r="E39" s="121">
        <v>1E-3</v>
      </c>
      <c r="F39" s="121">
        <v>8.0000000000000004E-4</v>
      </c>
      <c r="G39" s="4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</row>
    <row r="40" spans="1:27" ht="20.25" customHeight="1" x14ac:dyDescent="0.2">
      <c r="A40" s="4"/>
      <c r="B40" s="119" t="s">
        <v>315</v>
      </c>
      <c r="C40" s="336" t="s">
        <v>316</v>
      </c>
      <c r="D40" s="337"/>
      <c r="E40" s="121">
        <v>0.1174</v>
      </c>
      <c r="F40" s="121">
        <v>8.8499999999999995E-2</v>
      </c>
      <c r="G40" s="4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</row>
    <row r="41" spans="1:27" ht="20.25" customHeight="1" x14ac:dyDescent="0.2">
      <c r="A41" s="4"/>
      <c r="B41" s="130" t="s">
        <v>317</v>
      </c>
      <c r="C41" s="336" t="s">
        <v>318</v>
      </c>
      <c r="D41" s="337"/>
      <c r="E41" s="131">
        <v>4.0000000000000002E-4</v>
      </c>
      <c r="F41" s="131">
        <v>2.9999999999999997E-4</v>
      </c>
      <c r="G41" s="4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</row>
    <row r="42" spans="1:27" ht="20.25" customHeight="1" x14ac:dyDescent="0.2">
      <c r="A42" s="4"/>
      <c r="B42" s="132" t="s">
        <v>319</v>
      </c>
      <c r="C42" s="359" t="s">
        <v>32</v>
      </c>
      <c r="D42" s="360"/>
      <c r="E42" s="133">
        <f t="shared" ref="E42:F42" si="1">SUBTOTAL(9,E32:E41)</f>
        <v>0.48600000000000004</v>
      </c>
      <c r="F42" s="133">
        <f t="shared" si="1"/>
        <v>0.18529999999999999</v>
      </c>
      <c r="G42" s="4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</row>
    <row r="43" spans="1:27" ht="6" customHeight="1" x14ac:dyDescent="0.2">
      <c r="A43" s="4"/>
      <c r="B43" s="54"/>
      <c r="C43" s="54"/>
      <c r="D43" s="54"/>
      <c r="E43" s="124"/>
      <c r="F43" s="124"/>
      <c r="G43" s="4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</row>
    <row r="44" spans="1:27" ht="20.25" customHeight="1" x14ac:dyDescent="0.2">
      <c r="A44" s="4"/>
      <c r="B44" s="279" t="s">
        <v>320</v>
      </c>
      <c r="C44" s="333"/>
      <c r="D44" s="338"/>
      <c r="E44" s="333"/>
      <c r="F44" s="333"/>
      <c r="G44" s="4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</row>
    <row r="45" spans="1:27" ht="20.25" customHeight="1" x14ac:dyDescent="0.2">
      <c r="A45" s="4"/>
      <c r="B45" s="128" t="s">
        <v>321</v>
      </c>
      <c r="C45" s="336" t="s">
        <v>322</v>
      </c>
      <c r="D45" s="337"/>
      <c r="E45" s="121">
        <v>4.8300000000000003E-2</v>
      </c>
      <c r="F45" s="121">
        <v>3.6400000000000002E-2</v>
      </c>
      <c r="G45" s="4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</row>
    <row r="46" spans="1:27" ht="20.25" customHeight="1" x14ac:dyDescent="0.2">
      <c r="A46" s="4"/>
      <c r="B46" s="119" t="s">
        <v>323</v>
      </c>
      <c r="C46" s="336" t="s">
        <v>324</v>
      </c>
      <c r="D46" s="337"/>
      <c r="E46" s="121">
        <v>1.1000000000000001E-3</v>
      </c>
      <c r="F46" s="121">
        <v>8.9999999999999998E-4</v>
      </c>
      <c r="G46" s="4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</row>
    <row r="47" spans="1:27" ht="20.25" customHeight="1" x14ac:dyDescent="0.2">
      <c r="A47" s="4"/>
      <c r="B47" s="119" t="s">
        <v>325</v>
      </c>
      <c r="C47" s="336" t="s">
        <v>326</v>
      </c>
      <c r="D47" s="337"/>
      <c r="E47" s="121">
        <v>2.3400000000000001E-2</v>
      </c>
      <c r="F47" s="121">
        <v>1.7600000000000001E-2</v>
      </c>
      <c r="G47" s="4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1:27" ht="20.25" customHeight="1" x14ac:dyDescent="0.2">
      <c r="A48" s="4"/>
      <c r="B48" s="119" t="s">
        <v>327</v>
      </c>
      <c r="C48" s="336" t="s">
        <v>328</v>
      </c>
      <c r="D48" s="337"/>
      <c r="E48" s="121">
        <v>2.6499999999999999E-2</v>
      </c>
      <c r="F48" s="121">
        <v>0.02</v>
      </c>
      <c r="G48" s="4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:27" ht="20.25" customHeight="1" x14ac:dyDescent="0.2">
      <c r="A49" s="4"/>
      <c r="B49" s="130" t="s">
        <v>329</v>
      </c>
      <c r="C49" s="336" t="s">
        <v>330</v>
      </c>
      <c r="D49" s="337"/>
      <c r="E49" s="131">
        <v>4.1000000000000003E-3</v>
      </c>
      <c r="F49" s="131">
        <v>3.0999999999999999E-3</v>
      </c>
      <c r="G49" s="4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</row>
    <row r="50" spans="1:27" ht="20.25" customHeight="1" x14ac:dyDescent="0.2">
      <c r="A50" s="4"/>
      <c r="B50" s="132" t="s">
        <v>331</v>
      </c>
      <c r="C50" s="355" t="s">
        <v>32</v>
      </c>
      <c r="D50" s="356"/>
      <c r="E50" s="133">
        <f t="shared" ref="E50:F50" si="2">SUBTOTAL(9,E45:E49)</f>
        <v>0.10340000000000001</v>
      </c>
      <c r="F50" s="133">
        <f t="shared" si="2"/>
        <v>7.8000000000000014E-2</v>
      </c>
      <c r="G50" s="4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</row>
    <row r="51" spans="1:27" ht="6" customHeight="1" x14ac:dyDescent="0.2">
      <c r="A51" s="4"/>
      <c r="B51" s="54"/>
      <c r="C51" s="54"/>
      <c r="D51" s="54"/>
      <c r="E51" s="124"/>
      <c r="F51" s="124"/>
      <c r="G51" s="4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</row>
    <row r="52" spans="1:27" ht="20.25" customHeight="1" x14ac:dyDescent="0.2">
      <c r="A52" s="4"/>
      <c r="B52" s="279" t="s">
        <v>332</v>
      </c>
      <c r="C52" s="333"/>
      <c r="D52" s="338"/>
      <c r="E52" s="333"/>
      <c r="F52" s="333"/>
      <c r="G52" s="4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</row>
    <row r="53" spans="1:27" ht="20.25" customHeight="1" x14ac:dyDescent="0.2">
      <c r="A53" s="4"/>
      <c r="B53" s="128" t="s">
        <v>333</v>
      </c>
      <c r="C53" s="336" t="s">
        <v>334</v>
      </c>
      <c r="D53" s="337"/>
      <c r="E53" s="121">
        <f t="shared" ref="E53:F53" si="3">ROUND(E42*E29,4)</f>
        <v>8.6499999999999994E-2</v>
      </c>
      <c r="F53" s="121">
        <f t="shared" si="3"/>
        <v>3.3000000000000002E-2</v>
      </c>
      <c r="G53" s="4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</row>
    <row r="54" spans="1:27" ht="28.9" customHeight="1" x14ac:dyDescent="0.2">
      <c r="A54" s="4"/>
      <c r="B54" s="130" t="s">
        <v>335</v>
      </c>
      <c r="C54" s="336" t="s">
        <v>336</v>
      </c>
      <c r="D54" s="337"/>
      <c r="E54" s="121">
        <f t="shared" ref="E54:F54" si="4">E29*E46+E27*E45</f>
        <v>4.0598000000000006E-3</v>
      </c>
      <c r="F54" s="121">
        <f t="shared" si="4"/>
        <v>3.0722000000000002E-3</v>
      </c>
      <c r="G54" s="4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</row>
    <row r="55" spans="1:27" ht="20.25" customHeight="1" x14ac:dyDescent="0.2">
      <c r="A55" s="4"/>
      <c r="B55" s="134" t="s">
        <v>337</v>
      </c>
      <c r="C55" s="355" t="s">
        <v>32</v>
      </c>
      <c r="D55" s="356"/>
      <c r="E55" s="135">
        <f>SUBTOTAL(9,E53:E54)</f>
        <v>9.0559799999999996E-2</v>
      </c>
      <c r="F55" s="135">
        <f>ROUND(SUBTOTAL(9,F53:F54),4)</f>
        <v>3.61E-2</v>
      </c>
      <c r="G55" s="4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</row>
    <row r="56" spans="1:27" ht="26.25" customHeight="1" x14ac:dyDescent="0.2">
      <c r="A56" s="4"/>
      <c r="B56" s="279" t="s">
        <v>338</v>
      </c>
      <c r="C56" s="357"/>
      <c r="D56" s="358"/>
      <c r="E56" s="58">
        <f t="shared" ref="E56:F56" si="5">SUM(E29,E42,E50,E55)</f>
        <v>0.85795980000000005</v>
      </c>
      <c r="F56" s="58">
        <f t="shared" si="5"/>
        <v>0.47739999999999999</v>
      </c>
      <c r="G56" s="4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</row>
    <row r="57" spans="1:27" ht="20.25" customHeight="1" x14ac:dyDescent="0.2">
      <c r="A57" s="4"/>
      <c r="B57" s="4"/>
      <c r="C57" s="4"/>
      <c r="D57" s="4"/>
      <c r="E57" s="4"/>
      <c r="F57" s="4"/>
      <c r="G57" s="4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</row>
    <row r="58" spans="1:27" ht="20.25" customHeight="1" x14ac:dyDescent="0.2">
      <c r="A58" s="4"/>
      <c r="B58" s="136" t="s">
        <v>263</v>
      </c>
      <c r="C58" s="204"/>
      <c r="D58" s="204"/>
      <c r="E58" s="126"/>
      <c r="F58" s="126"/>
      <c r="G58" s="4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</row>
    <row r="59" spans="1:27" ht="20.25" customHeight="1" x14ac:dyDescent="0.2">
      <c r="A59" s="4"/>
      <c r="B59" s="31" t="s">
        <v>264</v>
      </c>
      <c r="C59" s="334" t="s">
        <v>586</v>
      </c>
      <c r="D59" s="334"/>
      <c r="E59" s="266"/>
      <c r="F59" s="266"/>
      <c r="G59" s="266"/>
      <c r="H59" s="4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</row>
    <row r="60" spans="1:27" ht="20.25" customHeight="1" x14ac:dyDescent="0.2">
      <c r="A60" s="4"/>
      <c r="B60" s="31"/>
      <c r="C60" s="37"/>
      <c r="D60" s="37"/>
      <c r="E60" s="125"/>
      <c r="F60" s="125"/>
      <c r="G60" s="125"/>
      <c r="H60" s="4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</row>
    <row r="61" spans="1:27" ht="20.25" customHeight="1" x14ac:dyDescent="0.2">
      <c r="A61" s="4"/>
      <c r="B61" s="136" t="s">
        <v>268</v>
      </c>
      <c r="C61" s="204"/>
      <c r="D61" s="204"/>
      <c r="E61" s="126"/>
      <c r="F61" s="126"/>
      <c r="G61" s="4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</row>
    <row r="62" spans="1:27" ht="20.25" customHeight="1" x14ac:dyDescent="0.2">
      <c r="A62" s="4"/>
      <c r="B62" s="31" t="s">
        <v>264</v>
      </c>
      <c r="C62" s="334" t="s">
        <v>269</v>
      </c>
      <c r="D62" s="334"/>
      <c r="E62" s="266"/>
      <c r="F62" s="266"/>
      <c r="G62" s="266"/>
      <c r="H62" s="4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</row>
    <row r="63" spans="1:27" ht="20.25" customHeight="1" x14ac:dyDescent="0.2">
      <c r="A63" s="4"/>
      <c r="B63" s="31" t="s">
        <v>266</v>
      </c>
      <c r="C63" s="334" t="s">
        <v>270</v>
      </c>
      <c r="D63" s="334"/>
      <c r="E63" s="266"/>
      <c r="F63" s="266"/>
      <c r="G63" s="266"/>
      <c r="H63" s="4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</row>
    <row r="64" spans="1:27" ht="20.25" customHeight="1" x14ac:dyDescent="0.2">
      <c r="A64" s="4"/>
      <c r="B64" s="137"/>
      <c r="C64" s="126"/>
      <c r="D64" s="126"/>
      <c r="E64" s="126"/>
      <c r="F64" s="126"/>
      <c r="G64" s="4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</row>
    <row r="65" spans="1:27" ht="20.25" customHeight="1" x14ac:dyDescent="0.2">
      <c r="A65" s="4"/>
      <c r="B65" s="4"/>
      <c r="C65" s="4"/>
      <c r="D65" s="4"/>
      <c r="E65" s="126"/>
      <c r="F65" s="126"/>
      <c r="G65" s="4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</row>
    <row r="66" spans="1:27" ht="21" customHeight="1" x14ac:dyDescent="0.2">
      <c r="A66" s="4"/>
      <c r="B66" s="328"/>
      <c r="C66" s="276"/>
      <c r="D66" s="276"/>
      <c r="E66" s="276"/>
      <c r="F66" s="276"/>
      <c r="G66" s="4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</row>
    <row r="67" spans="1:27" ht="20.25" customHeight="1" x14ac:dyDescent="0.2">
      <c r="A67" s="4"/>
      <c r="B67" s="276"/>
      <c r="C67" s="275"/>
      <c r="D67" s="275"/>
      <c r="E67" s="275"/>
      <c r="F67" s="276"/>
      <c r="G67" s="4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</row>
    <row r="68" spans="1:27" ht="20.25" customHeight="1" x14ac:dyDescent="0.2">
      <c r="A68" s="4"/>
      <c r="B68" s="276"/>
      <c r="C68" s="275"/>
      <c r="D68" s="275"/>
      <c r="E68" s="275"/>
      <c r="F68" s="276"/>
      <c r="G68" s="4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0.25" customHeight="1" x14ac:dyDescent="0.2">
      <c r="A69" s="4"/>
      <c r="B69" s="276"/>
      <c r="C69" s="275"/>
      <c r="D69" s="275"/>
      <c r="E69" s="275"/>
      <c r="F69" s="276"/>
      <c r="G69" s="4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</row>
    <row r="70" spans="1:27" ht="20.25" customHeight="1" x14ac:dyDescent="0.2">
      <c r="A70" s="4"/>
      <c r="B70" s="276"/>
      <c r="C70" s="275"/>
      <c r="D70" s="275"/>
      <c r="E70" s="275"/>
      <c r="F70" s="276"/>
      <c r="G70" s="4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</row>
    <row r="71" spans="1:27" ht="20.25" customHeight="1" x14ac:dyDescent="0.25">
      <c r="A71" s="4"/>
      <c r="B71" s="277"/>
      <c r="C71" s="275"/>
      <c r="D71" s="275"/>
      <c r="E71" s="275"/>
      <c r="F71" s="276"/>
      <c r="G71" s="4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</row>
    <row r="72" spans="1:27" ht="20.25" customHeight="1" x14ac:dyDescent="0.2">
      <c r="A72" s="4"/>
      <c r="B72" s="329"/>
      <c r="C72" s="275"/>
      <c r="D72" s="275"/>
      <c r="E72" s="275"/>
      <c r="F72" s="276"/>
      <c r="G72" s="4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</row>
    <row r="73" spans="1:27" ht="15.75" customHeight="1" x14ac:dyDescent="0.2">
      <c r="A73" s="4"/>
      <c r="B73" s="212"/>
      <c r="C73" s="212"/>
      <c r="D73" s="212"/>
      <c r="E73" s="212"/>
      <c r="F73" s="212"/>
      <c r="G73" s="4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0.25" customHeight="1" x14ac:dyDescent="0.2">
      <c r="A74" s="4"/>
      <c r="B74" s="4"/>
      <c r="C74" s="4"/>
      <c r="D74" s="4"/>
      <c r="E74" s="4"/>
      <c r="F74" s="4"/>
      <c r="G74" s="4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</row>
    <row r="75" spans="1:27" ht="15.75" customHeight="1" x14ac:dyDescent="0.2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</row>
    <row r="76" spans="1:27" ht="15.75" customHeight="1" x14ac:dyDescent="0.2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</row>
    <row r="77" spans="1:27" ht="15.75" customHeight="1" x14ac:dyDescent="0.2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</row>
    <row r="78" spans="1:27" ht="15.75" customHeight="1" x14ac:dyDescent="0.2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</row>
    <row r="79" spans="1:27" ht="15.75" customHeight="1" x14ac:dyDescent="0.2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</row>
    <row r="80" spans="1:27" ht="15.75" customHeight="1" x14ac:dyDescent="0.2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</row>
    <row r="81" spans="1:27" ht="15.75" customHeight="1" x14ac:dyDescent="0.2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</row>
    <row r="82" spans="1:27" ht="15.75" customHeight="1" x14ac:dyDescent="0.2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</row>
    <row r="83" spans="1:27" ht="15.75" customHeight="1" x14ac:dyDescent="0.2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</row>
    <row r="84" spans="1:27" ht="15.75" customHeight="1" x14ac:dyDescent="0.2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</row>
    <row r="85" spans="1:27" ht="15.75" customHeight="1" x14ac:dyDescent="0.2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</row>
    <row r="86" spans="1:27" ht="15.75" customHeight="1" x14ac:dyDescent="0.2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</row>
    <row r="87" spans="1:27" ht="15.75" customHeight="1" x14ac:dyDescent="0.2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</row>
    <row r="88" spans="1:27" ht="15.75" customHeight="1" x14ac:dyDescent="0.2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</row>
    <row r="89" spans="1:27" ht="15.75" customHeight="1" x14ac:dyDescent="0.2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</row>
    <row r="90" spans="1:27" ht="15.75" customHeight="1" x14ac:dyDescent="0.2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</row>
    <row r="91" spans="1:27" ht="15.75" customHeight="1" x14ac:dyDescent="0.2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</row>
    <row r="92" spans="1:27" ht="15.75" customHeight="1" x14ac:dyDescent="0.2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</row>
    <row r="93" spans="1:27" ht="15.75" customHeight="1" x14ac:dyDescent="0.2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</row>
    <row r="94" spans="1:27" ht="15.75" customHeight="1" x14ac:dyDescent="0.2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</row>
    <row r="95" spans="1:27" ht="15.75" customHeight="1" x14ac:dyDescent="0.2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</row>
    <row r="96" spans="1:27" ht="15.75" customHeight="1" x14ac:dyDescent="0.2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</row>
    <row r="97" spans="1:27" ht="15.75" customHeight="1" x14ac:dyDescent="0.2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</row>
    <row r="98" spans="1:27" ht="15.75" customHeight="1" x14ac:dyDescent="0.2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</row>
    <row r="99" spans="1:27" ht="15.75" customHeight="1" x14ac:dyDescent="0.2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</row>
    <row r="100" spans="1:27" ht="15.75" customHeight="1" x14ac:dyDescent="0.2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</row>
    <row r="101" spans="1:27" ht="15.75" customHeight="1" x14ac:dyDescent="0.2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</row>
    <row r="102" spans="1:27" ht="15.75" customHeight="1" x14ac:dyDescent="0.2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</row>
    <row r="103" spans="1:27" ht="15.75" customHeight="1" x14ac:dyDescent="0.2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</row>
    <row r="104" spans="1:27" ht="15.75" customHeight="1" x14ac:dyDescent="0.2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</row>
    <row r="105" spans="1:27" ht="15.75" customHeight="1" x14ac:dyDescent="0.2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</row>
    <row r="106" spans="1:27" ht="15.75" customHeight="1" x14ac:dyDescent="0.2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</row>
    <row r="107" spans="1:27" ht="15.75" customHeight="1" x14ac:dyDescent="0.2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</row>
    <row r="108" spans="1:27" ht="15.75" customHeight="1" x14ac:dyDescent="0.2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</row>
    <row r="109" spans="1:27" ht="15.75" customHeight="1" x14ac:dyDescent="0.2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</row>
    <row r="110" spans="1:27" ht="15.75" customHeight="1" x14ac:dyDescent="0.2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</row>
    <row r="111" spans="1:27" ht="15.75" customHeight="1" x14ac:dyDescent="0.2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</row>
    <row r="112" spans="1:27" ht="15.75" customHeight="1" x14ac:dyDescent="0.2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</row>
    <row r="113" spans="1:27" ht="15.75" customHeight="1" x14ac:dyDescent="0.2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</row>
    <row r="114" spans="1:27" ht="15.75" customHeight="1" x14ac:dyDescent="0.2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</row>
    <row r="115" spans="1:27" ht="15.75" customHeight="1" x14ac:dyDescent="0.2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</row>
    <row r="116" spans="1:27" ht="15.75" customHeight="1" x14ac:dyDescent="0.2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</row>
    <row r="117" spans="1:27" ht="15.75" customHeight="1" x14ac:dyDescent="0.2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</row>
    <row r="118" spans="1:27" ht="15.75" customHeight="1" x14ac:dyDescent="0.2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</row>
    <row r="119" spans="1:27" ht="15.75" customHeight="1" x14ac:dyDescent="0.2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</row>
    <row r="120" spans="1:27" ht="15.75" customHeight="1" x14ac:dyDescent="0.2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</row>
    <row r="121" spans="1:27" ht="15.75" customHeight="1" x14ac:dyDescent="0.2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</row>
    <row r="122" spans="1:27" ht="15.75" customHeight="1" x14ac:dyDescent="0.2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</row>
    <row r="123" spans="1:27" ht="15.75" customHeight="1" x14ac:dyDescent="0.2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</row>
    <row r="124" spans="1:27" ht="15.75" customHeight="1" x14ac:dyDescent="0.2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</row>
    <row r="125" spans="1:27" ht="15.75" customHeight="1" x14ac:dyDescent="0.2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</row>
    <row r="126" spans="1:27" ht="15.75" customHeight="1" x14ac:dyDescent="0.2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</row>
    <row r="127" spans="1:27" ht="15.75" customHeight="1" x14ac:dyDescent="0.2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</row>
    <row r="128" spans="1:27" ht="15.75" customHeight="1" x14ac:dyDescent="0.2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</row>
    <row r="129" spans="1:27" ht="15.75" customHeight="1" x14ac:dyDescent="0.2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</row>
    <row r="130" spans="1:27" ht="15.75" customHeight="1" x14ac:dyDescent="0.2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</row>
    <row r="131" spans="1:27" ht="15.75" customHeight="1" x14ac:dyDescent="0.2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</row>
    <row r="132" spans="1:27" ht="15.75" customHeight="1" x14ac:dyDescent="0.2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</row>
    <row r="133" spans="1:27" ht="15.75" customHeight="1" x14ac:dyDescent="0.2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</row>
    <row r="134" spans="1:27" ht="15.75" customHeight="1" x14ac:dyDescent="0.2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</row>
    <row r="135" spans="1:27" ht="15.75" customHeight="1" x14ac:dyDescent="0.2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</row>
    <row r="136" spans="1:27" ht="15.75" customHeight="1" x14ac:dyDescent="0.2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</row>
    <row r="137" spans="1:27" ht="15.75" customHeight="1" x14ac:dyDescent="0.2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</row>
    <row r="138" spans="1:27" ht="15.75" customHeight="1" x14ac:dyDescent="0.2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</row>
    <row r="139" spans="1:27" ht="15.75" customHeight="1" x14ac:dyDescent="0.2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</row>
    <row r="140" spans="1:27" ht="15.75" customHeight="1" x14ac:dyDescent="0.2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</row>
    <row r="141" spans="1:27" ht="15.75" customHeight="1" x14ac:dyDescent="0.2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</row>
    <row r="142" spans="1:27" ht="15.75" customHeight="1" x14ac:dyDescent="0.2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</row>
    <row r="143" spans="1:27" ht="15.75" customHeight="1" x14ac:dyDescent="0.2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</row>
    <row r="144" spans="1:27" ht="15.75" customHeight="1" x14ac:dyDescent="0.2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</row>
    <row r="145" spans="1:27" ht="15.75" customHeight="1" x14ac:dyDescent="0.2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</row>
    <row r="146" spans="1:27" ht="15.75" customHeight="1" x14ac:dyDescent="0.2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</row>
    <row r="147" spans="1:27" ht="15.75" customHeight="1" x14ac:dyDescent="0.2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</row>
    <row r="148" spans="1:27" ht="15.75" customHeight="1" x14ac:dyDescent="0.2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</row>
    <row r="149" spans="1:27" ht="15.75" customHeight="1" x14ac:dyDescent="0.2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</row>
    <row r="150" spans="1:27" ht="15.75" customHeight="1" x14ac:dyDescent="0.2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</row>
    <row r="151" spans="1:27" ht="15.75" customHeight="1" x14ac:dyDescent="0.2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</row>
    <row r="152" spans="1:27" ht="15.75" customHeight="1" x14ac:dyDescent="0.2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</row>
    <row r="153" spans="1:27" ht="15.75" customHeight="1" x14ac:dyDescent="0.2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</row>
    <row r="154" spans="1:27" ht="15.75" customHeight="1" x14ac:dyDescent="0.2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</row>
    <row r="155" spans="1:27" ht="15.75" customHeight="1" x14ac:dyDescent="0.2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</row>
    <row r="156" spans="1:27" ht="15.75" customHeight="1" x14ac:dyDescent="0.2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</row>
    <row r="157" spans="1:27" ht="15.75" customHeight="1" x14ac:dyDescent="0.2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</row>
    <row r="158" spans="1:27" ht="15.75" customHeight="1" x14ac:dyDescent="0.2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</row>
    <row r="159" spans="1:27" ht="15.75" customHeight="1" x14ac:dyDescent="0.2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</row>
    <row r="160" spans="1:27" ht="15.75" customHeight="1" x14ac:dyDescent="0.2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</row>
    <row r="161" spans="1:27" ht="15.75" customHeight="1" x14ac:dyDescent="0.2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</row>
    <row r="162" spans="1:27" ht="15.75" customHeight="1" x14ac:dyDescent="0.2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</row>
    <row r="163" spans="1:27" ht="15.75" customHeight="1" x14ac:dyDescent="0.2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</row>
    <row r="164" spans="1:27" ht="15.75" customHeight="1" x14ac:dyDescent="0.2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</row>
    <row r="165" spans="1:27" ht="15.75" customHeight="1" x14ac:dyDescent="0.2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</row>
    <row r="166" spans="1:27" ht="15.75" customHeight="1" x14ac:dyDescent="0.2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</row>
    <row r="167" spans="1:27" ht="15.75" customHeight="1" x14ac:dyDescent="0.2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</row>
    <row r="168" spans="1:27" ht="15.75" customHeight="1" x14ac:dyDescent="0.2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</row>
    <row r="169" spans="1:27" ht="15.75" customHeight="1" x14ac:dyDescent="0.2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</row>
    <row r="170" spans="1:27" ht="15.75" customHeight="1" x14ac:dyDescent="0.2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</row>
    <row r="171" spans="1:27" ht="15.75" customHeight="1" x14ac:dyDescent="0.2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</row>
    <row r="172" spans="1:27" ht="15.75" customHeight="1" x14ac:dyDescent="0.2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</row>
    <row r="173" spans="1:27" ht="15.75" customHeight="1" x14ac:dyDescent="0.2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</row>
    <row r="174" spans="1:27" ht="15.75" customHeight="1" x14ac:dyDescent="0.2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</row>
    <row r="175" spans="1:27" ht="15.75" customHeight="1" x14ac:dyDescent="0.2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</row>
    <row r="176" spans="1:27" ht="15.75" customHeight="1" x14ac:dyDescent="0.2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</row>
    <row r="177" spans="1:27" ht="15.75" customHeight="1" x14ac:dyDescent="0.2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</row>
    <row r="178" spans="1:27" ht="15.75" customHeight="1" x14ac:dyDescent="0.2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</row>
    <row r="179" spans="1:27" ht="15.75" customHeight="1" x14ac:dyDescent="0.2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</row>
    <row r="180" spans="1:27" ht="15.75" customHeight="1" x14ac:dyDescent="0.2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</row>
    <row r="181" spans="1:27" ht="15.75" customHeight="1" x14ac:dyDescent="0.2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</row>
    <row r="182" spans="1:27" ht="15.75" customHeight="1" x14ac:dyDescent="0.2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</row>
    <row r="183" spans="1:27" ht="15.75" customHeight="1" x14ac:dyDescent="0.2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</row>
    <row r="184" spans="1:27" ht="15.75" customHeight="1" x14ac:dyDescent="0.2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</row>
    <row r="185" spans="1:27" ht="15.75" customHeight="1" x14ac:dyDescent="0.2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</row>
    <row r="186" spans="1:27" ht="15.75" customHeight="1" x14ac:dyDescent="0.2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</row>
    <row r="187" spans="1:27" ht="15.75" customHeight="1" x14ac:dyDescent="0.2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</row>
    <row r="188" spans="1:27" ht="15.75" customHeight="1" x14ac:dyDescent="0.2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</row>
    <row r="189" spans="1:27" ht="15.75" customHeight="1" x14ac:dyDescent="0.2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</row>
    <row r="190" spans="1:27" ht="15.75" customHeight="1" x14ac:dyDescent="0.2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</row>
    <row r="191" spans="1:27" ht="15.75" customHeight="1" x14ac:dyDescent="0.2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</row>
    <row r="192" spans="1:27" ht="15.75" customHeight="1" x14ac:dyDescent="0.2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</row>
    <row r="193" spans="1:27" ht="15.75" customHeight="1" x14ac:dyDescent="0.2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</row>
    <row r="194" spans="1:27" ht="15.75" customHeight="1" x14ac:dyDescent="0.2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</row>
    <row r="195" spans="1:27" ht="15.75" customHeight="1" x14ac:dyDescent="0.2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</row>
    <row r="196" spans="1:27" ht="15.75" customHeight="1" x14ac:dyDescent="0.2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</row>
    <row r="197" spans="1:27" ht="15.75" customHeight="1" x14ac:dyDescent="0.2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</row>
    <row r="198" spans="1:27" ht="15.75" customHeight="1" x14ac:dyDescent="0.2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</row>
    <row r="199" spans="1:27" ht="15.75" customHeight="1" x14ac:dyDescent="0.2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</row>
    <row r="200" spans="1:27" ht="15.75" customHeight="1" x14ac:dyDescent="0.2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</row>
    <row r="201" spans="1:27" ht="15.75" customHeight="1" x14ac:dyDescent="0.2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</row>
    <row r="202" spans="1:27" ht="15.75" customHeight="1" x14ac:dyDescent="0.2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</row>
    <row r="203" spans="1:27" ht="15.75" customHeight="1" x14ac:dyDescent="0.2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</row>
    <row r="204" spans="1:27" ht="15.75" customHeight="1" x14ac:dyDescent="0.2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</row>
    <row r="205" spans="1:27" ht="15.75" customHeight="1" x14ac:dyDescent="0.2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</row>
    <row r="206" spans="1:27" ht="15.75" customHeight="1" x14ac:dyDescent="0.2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</row>
    <row r="207" spans="1:27" ht="15.75" customHeight="1" x14ac:dyDescent="0.2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</row>
    <row r="208" spans="1:27" ht="15.75" customHeight="1" x14ac:dyDescent="0.2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</row>
    <row r="209" spans="1:27" ht="15.75" customHeight="1" x14ac:dyDescent="0.2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</row>
    <row r="210" spans="1:27" ht="15.75" customHeight="1" x14ac:dyDescent="0.2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</row>
    <row r="211" spans="1:27" ht="15.75" customHeight="1" x14ac:dyDescent="0.2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</row>
    <row r="212" spans="1:27" ht="15.75" customHeight="1" x14ac:dyDescent="0.2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</row>
    <row r="213" spans="1:27" ht="15.75" customHeight="1" x14ac:dyDescent="0.2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</row>
    <row r="214" spans="1:27" ht="15.75" customHeight="1" x14ac:dyDescent="0.2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</row>
    <row r="215" spans="1:27" ht="15.75" customHeight="1" x14ac:dyDescent="0.2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</row>
    <row r="216" spans="1:27" ht="15.75" customHeight="1" x14ac:dyDescent="0.2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</row>
    <row r="217" spans="1:27" ht="15.75" customHeight="1" x14ac:dyDescent="0.2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</row>
    <row r="218" spans="1:27" ht="15.75" customHeight="1" x14ac:dyDescent="0.2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</row>
    <row r="219" spans="1:27" ht="15.75" customHeight="1" x14ac:dyDescent="0.2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</row>
    <row r="220" spans="1:27" ht="15.75" customHeight="1" x14ac:dyDescent="0.2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</row>
    <row r="221" spans="1:27" ht="15.75" customHeight="1" x14ac:dyDescent="0.2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</row>
    <row r="222" spans="1:27" ht="15.75" customHeight="1" x14ac:dyDescent="0.2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</row>
    <row r="223" spans="1:27" ht="15.75" customHeight="1" x14ac:dyDescent="0.2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</row>
    <row r="224" spans="1:27" ht="15.75" customHeight="1" x14ac:dyDescent="0.2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</row>
    <row r="225" spans="1:27" ht="15.75" customHeight="1" x14ac:dyDescent="0.2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</row>
    <row r="226" spans="1:27" ht="15.75" customHeight="1" x14ac:dyDescent="0.2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</row>
    <row r="227" spans="1:27" ht="15.75" customHeight="1" x14ac:dyDescent="0.2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</row>
    <row r="228" spans="1:27" ht="15.75" customHeight="1" x14ac:dyDescent="0.2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</row>
    <row r="229" spans="1:27" ht="15.75" customHeight="1" x14ac:dyDescent="0.2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</row>
    <row r="230" spans="1:27" ht="15.75" customHeight="1" x14ac:dyDescent="0.2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</row>
    <row r="231" spans="1:27" ht="15.75" customHeight="1" x14ac:dyDescent="0.2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</row>
    <row r="232" spans="1:27" ht="15.75" customHeight="1" x14ac:dyDescent="0.2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</row>
    <row r="233" spans="1:27" ht="15.75" customHeight="1" x14ac:dyDescent="0.2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</row>
    <row r="234" spans="1:27" ht="15.75" customHeight="1" x14ac:dyDescent="0.2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</row>
    <row r="235" spans="1:27" ht="15.75" customHeight="1" x14ac:dyDescent="0.2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</row>
    <row r="236" spans="1:27" ht="15.75" customHeight="1" x14ac:dyDescent="0.2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</row>
    <row r="237" spans="1:27" ht="15.75" customHeight="1" x14ac:dyDescent="0.2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</row>
    <row r="238" spans="1:27" ht="15.75" customHeight="1" x14ac:dyDescent="0.2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</row>
    <row r="239" spans="1:27" ht="15.75" customHeight="1" x14ac:dyDescent="0.2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</row>
    <row r="240" spans="1:27" ht="15.75" customHeight="1" x14ac:dyDescent="0.2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</row>
    <row r="241" spans="1:27" ht="15.75" customHeight="1" x14ac:dyDescent="0.2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</row>
    <row r="242" spans="1:27" ht="15.75" customHeight="1" x14ac:dyDescent="0.2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</row>
    <row r="243" spans="1:27" ht="15.75" customHeight="1" x14ac:dyDescent="0.2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</row>
    <row r="244" spans="1:27" ht="15.75" customHeight="1" x14ac:dyDescent="0.2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</row>
    <row r="245" spans="1:27" ht="15.75" customHeight="1" x14ac:dyDescent="0.2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</row>
    <row r="246" spans="1:27" ht="15.75" customHeight="1" x14ac:dyDescent="0.2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</row>
    <row r="247" spans="1:27" ht="15.75" customHeight="1" x14ac:dyDescent="0.2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</row>
    <row r="248" spans="1:27" ht="15.75" customHeight="1" x14ac:dyDescent="0.2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</row>
    <row r="249" spans="1:27" ht="15.75" customHeight="1" x14ac:dyDescent="0.2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</row>
    <row r="250" spans="1:27" ht="15.75" customHeight="1" x14ac:dyDescent="0.2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</row>
    <row r="251" spans="1:27" ht="15.75" customHeight="1" x14ac:dyDescent="0.2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</row>
    <row r="252" spans="1:27" ht="15.75" customHeight="1" x14ac:dyDescent="0.2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</row>
    <row r="253" spans="1:27" ht="15.75" customHeight="1" x14ac:dyDescent="0.2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</row>
    <row r="254" spans="1:27" ht="15.75" customHeight="1" x14ac:dyDescent="0.2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</row>
    <row r="255" spans="1:27" ht="15.75" customHeight="1" x14ac:dyDescent="0.2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</row>
    <row r="256" spans="1:27" ht="15.75" customHeight="1" x14ac:dyDescent="0.2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</row>
    <row r="257" spans="1:27" ht="15.75" customHeight="1" x14ac:dyDescent="0.2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</row>
    <row r="258" spans="1:27" ht="15.75" customHeight="1" x14ac:dyDescent="0.2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</row>
    <row r="259" spans="1:27" ht="15.75" customHeight="1" x14ac:dyDescent="0.2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</row>
    <row r="260" spans="1:27" ht="15.75" customHeight="1" x14ac:dyDescent="0.2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</row>
    <row r="261" spans="1:27" ht="15.75" customHeight="1" x14ac:dyDescent="0.2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</row>
    <row r="262" spans="1:27" ht="15.75" customHeight="1" x14ac:dyDescent="0.2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</row>
    <row r="263" spans="1:27" ht="15.75" customHeight="1" x14ac:dyDescent="0.2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</row>
    <row r="264" spans="1:27" ht="15.75" customHeight="1" x14ac:dyDescent="0.2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</row>
    <row r="265" spans="1:27" ht="15.75" customHeight="1" x14ac:dyDescent="0.2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</row>
    <row r="266" spans="1:27" ht="15.75" customHeight="1" x14ac:dyDescent="0.2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</row>
    <row r="267" spans="1:27" ht="15.75" customHeight="1" x14ac:dyDescent="0.2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</row>
    <row r="268" spans="1:27" ht="15.75" customHeight="1" x14ac:dyDescent="0.2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</row>
    <row r="269" spans="1:27" ht="15.75" customHeight="1" x14ac:dyDescent="0.2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</row>
    <row r="270" spans="1:27" ht="15.75" customHeight="1" x14ac:dyDescent="0.2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</row>
    <row r="271" spans="1:27" ht="15.75" customHeight="1" x14ac:dyDescent="0.2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</row>
    <row r="272" spans="1:27" ht="15.75" customHeight="1" x14ac:dyDescent="0.2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</row>
    <row r="273" spans="1:27" ht="15.75" customHeight="1" x14ac:dyDescent="0.2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</row>
    <row r="274" spans="1:27" ht="15.75" customHeight="1" x14ac:dyDescent="0.2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</row>
    <row r="275" spans="1:27" ht="15.75" customHeight="1" x14ac:dyDescent="0.2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</row>
    <row r="276" spans="1:27" ht="15.75" customHeight="1" x14ac:dyDescent="0.2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</row>
    <row r="277" spans="1:27" ht="15.75" customHeight="1" x14ac:dyDescent="0.2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</row>
    <row r="278" spans="1:27" ht="15.75" customHeight="1" x14ac:dyDescent="0.2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</row>
    <row r="279" spans="1:27" ht="15.75" customHeight="1" x14ac:dyDescent="0.2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</row>
    <row r="280" spans="1:27" ht="15.75" customHeight="1" x14ac:dyDescent="0.2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</row>
    <row r="281" spans="1:27" ht="15.75" customHeight="1" x14ac:dyDescent="0.2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</row>
    <row r="282" spans="1:27" ht="15.75" customHeight="1" x14ac:dyDescent="0.2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</row>
    <row r="283" spans="1:27" ht="15.75" customHeight="1" x14ac:dyDescent="0.2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</row>
    <row r="284" spans="1:27" ht="15.75" customHeight="1" x14ac:dyDescent="0.2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</row>
    <row r="285" spans="1:27" ht="15.75" customHeight="1" x14ac:dyDescent="0.2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</row>
    <row r="286" spans="1:27" ht="15.75" customHeight="1" x14ac:dyDescent="0.2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</row>
    <row r="287" spans="1:27" ht="15.75" customHeight="1" x14ac:dyDescent="0.2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</row>
    <row r="288" spans="1:27" ht="15.75" customHeight="1" x14ac:dyDescent="0.2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</row>
    <row r="289" spans="1:27" ht="15.75" customHeight="1" x14ac:dyDescent="0.2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</row>
    <row r="290" spans="1:27" ht="15.75" customHeight="1" x14ac:dyDescent="0.2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</row>
    <row r="291" spans="1:27" ht="15.75" customHeight="1" x14ac:dyDescent="0.2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</row>
    <row r="292" spans="1:27" ht="15.75" customHeight="1" x14ac:dyDescent="0.2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</row>
    <row r="293" spans="1:27" ht="15.75" customHeight="1" x14ac:dyDescent="0.2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</row>
    <row r="294" spans="1:27" ht="15.75" customHeight="1" x14ac:dyDescent="0.2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</row>
    <row r="295" spans="1:27" ht="15.75" customHeight="1" x14ac:dyDescent="0.2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</row>
    <row r="296" spans="1:27" ht="15.75" customHeight="1" x14ac:dyDescent="0.2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</row>
    <row r="297" spans="1:27" ht="15.75" customHeight="1" x14ac:dyDescent="0.2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</row>
    <row r="298" spans="1:27" ht="15.75" customHeight="1" x14ac:dyDescent="0.2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</row>
    <row r="299" spans="1:27" ht="15.75" customHeight="1" x14ac:dyDescent="0.2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</row>
    <row r="300" spans="1:27" ht="15.75" customHeight="1" x14ac:dyDescent="0.2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</row>
    <row r="301" spans="1:27" ht="15.75" customHeight="1" x14ac:dyDescent="0.2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</row>
    <row r="302" spans="1:27" ht="15.75" customHeight="1" x14ac:dyDescent="0.2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</row>
    <row r="303" spans="1:27" ht="15.75" customHeight="1" x14ac:dyDescent="0.2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</row>
    <row r="304" spans="1:27" ht="15.75" customHeight="1" x14ac:dyDescent="0.2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</row>
    <row r="305" spans="1:27" ht="15.75" customHeight="1" x14ac:dyDescent="0.2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</row>
    <row r="306" spans="1:27" ht="15.75" customHeight="1" x14ac:dyDescent="0.2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</row>
    <row r="307" spans="1:27" ht="15.75" customHeight="1" x14ac:dyDescent="0.2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</row>
    <row r="308" spans="1:27" ht="15.75" customHeight="1" x14ac:dyDescent="0.2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</row>
    <row r="309" spans="1:27" ht="15.75" customHeight="1" x14ac:dyDescent="0.2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</row>
    <row r="310" spans="1:27" ht="15.75" customHeight="1" x14ac:dyDescent="0.2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</row>
    <row r="311" spans="1:27" ht="15.75" customHeight="1" x14ac:dyDescent="0.2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</row>
    <row r="312" spans="1:27" ht="15.75" customHeight="1" x14ac:dyDescent="0.2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</row>
    <row r="313" spans="1:27" ht="15.75" customHeight="1" x14ac:dyDescent="0.2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</row>
    <row r="314" spans="1:27" ht="15.75" customHeight="1" x14ac:dyDescent="0.2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</row>
    <row r="315" spans="1:27" ht="15.75" customHeight="1" x14ac:dyDescent="0.2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</row>
    <row r="316" spans="1:27" ht="15.75" customHeight="1" x14ac:dyDescent="0.2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</row>
    <row r="317" spans="1:27" ht="15.75" customHeight="1" x14ac:dyDescent="0.2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</row>
    <row r="318" spans="1:27" ht="15.75" customHeight="1" x14ac:dyDescent="0.2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</row>
    <row r="319" spans="1:27" ht="15.75" customHeight="1" x14ac:dyDescent="0.2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</row>
    <row r="320" spans="1:27" ht="15.75" customHeight="1" x14ac:dyDescent="0.2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</row>
    <row r="321" spans="1:27" ht="15.75" customHeight="1" x14ac:dyDescent="0.2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</row>
    <row r="322" spans="1:27" ht="15.75" customHeight="1" x14ac:dyDescent="0.2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</row>
    <row r="323" spans="1:27" ht="15.75" customHeight="1" x14ac:dyDescent="0.2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</row>
    <row r="324" spans="1:27" ht="15.75" customHeight="1" x14ac:dyDescent="0.2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</row>
    <row r="325" spans="1:27" ht="15.75" customHeight="1" x14ac:dyDescent="0.2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</row>
    <row r="326" spans="1:27" ht="15.75" customHeight="1" x14ac:dyDescent="0.2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</row>
    <row r="327" spans="1:27" ht="15.75" customHeight="1" x14ac:dyDescent="0.2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</row>
    <row r="328" spans="1:27" ht="15.75" customHeight="1" x14ac:dyDescent="0.2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</row>
    <row r="329" spans="1:27" ht="15.75" customHeight="1" x14ac:dyDescent="0.2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</row>
    <row r="330" spans="1:27" ht="15.75" customHeight="1" x14ac:dyDescent="0.2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</row>
    <row r="331" spans="1:27" ht="15.75" customHeight="1" x14ac:dyDescent="0.2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</row>
    <row r="332" spans="1:27" ht="15.75" customHeight="1" x14ac:dyDescent="0.2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</row>
    <row r="333" spans="1:27" ht="15.75" customHeight="1" x14ac:dyDescent="0.2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</row>
    <row r="334" spans="1:27" ht="15.75" customHeight="1" x14ac:dyDescent="0.2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</row>
    <row r="335" spans="1:27" ht="15.75" customHeight="1" x14ac:dyDescent="0.2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</row>
    <row r="336" spans="1:27" ht="15.75" customHeight="1" x14ac:dyDescent="0.2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</row>
    <row r="337" spans="1:27" ht="15.75" customHeight="1" x14ac:dyDescent="0.2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</row>
    <row r="338" spans="1:27" ht="15.75" customHeight="1" x14ac:dyDescent="0.2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</row>
    <row r="339" spans="1:27" ht="15.75" customHeight="1" x14ac:dyDescent="0.2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</row>
    <row r="340" spans="1:27" ht="15.75" customHeight="1" x14ac:dyDescent="0.2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</row>
    <row r="341" spans="1:27" ht="15.75" customHeight="1" x14ac:dyDescent="0.2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</row>
    <row r="342" spans="1:27" ht="15.75" customHeight="1" x14ac:dyDescent="0.2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</row>
    <row r="343" spans="1:27" ht="15.75" customHeight="1" x14ac:dyDescent="0.2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</row>
    <row r="344" spans="1:27" ht="15.75" customHeight="1" x14ac:dyDescent="0.2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</row>
    <row r="345" spans="1:27" ht="15.75" customHeight="1" x14ac:dyDescent="0.2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</row>
    <row r="346" spans="1:27" ht="15.75" customHeight="1" x14ac:dyDescent="0.2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</row>
    <row r="347" spans="1:27" ht="15.75" customHeight="1" x14ac:dyDescent="0.2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</row>
    <row r="348" spans="1:27" ht="15.75" customHeight="1" x14ac:dyDescent="0.2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</row>
    <row r="349" spans="1:27" ht="15.75" customHeight="1" x14ac:dyDescent="0.2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</row>
    <row r="350" spans="1:27" ht="15.75" customHeight="1" x14ac:dyDescent="0.2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</row>
    <row r="351" spans="1:27" ht="15.75" customHeight="1" x14ac:dyDescent="0.2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</row>
    <row r="352" spans="1:27" ht="15.75" customHeight="1" x14ac:dyDescent="0.2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</row>
    <row r="353" spans="1:27" ht="15.75" customHeight="1" x14ac:dyDescent="0.2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</row>
    <row r="354" spans="1:27" ht="15.75" customHeight="1" x14ac:dyDescent="0.2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</row>
    <row r="355" spans="1:27" ht="15.75" customHeight="1" x14ac:dyDescent="0.2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</row>
    <row r="356" spans="1:27" ht="15.75" customHeight="1" x14ac:dyDescent="0.2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</row>
    <row r="357" spans="1:27" ht="15.75" customHeight="1" x14ac:dyDescent="0.2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</row>
    <row r="358" spans="1:27" ht="15.75" customHeight="1" x14ac:dyDescent="0.2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</row>
    <row r="359" spans="1:27" ht="15.75" customHeight="1" x14ac:dyDescent="0.2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</row>
    <row r="360" spans="1:27" ht="15.75" customHeight="1" x14ac:dyDescent="0.2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</row>
    <row r="361" spans="1:27" ht="15.75" customHeight="1" x14ac:dyDescent="0.2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</row>
    <row r="362" spans="1:27" ht="15.75" customHeight="1" x14ac:dyDescent="0.2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</row>
    <row r="363" spans="1:27" ht="15.75" customHeight="1" x14ac:dyDescent="0.2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</row>
    <row r="364" spans="1:27" ht="15.75" customHeight="1" x14ac:dyDescent="0.2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</row>
    <row r="365" spans="1:27" ht="15.75" customHeight="1" x14ac:dyDescent="0.2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</row>
    <row r="366" spans="1:27" ht="15.75" customHeight="1" x14ac:dyDescent="0.2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</row>
    <row r="367" spans="1:27" ht="15.75" customHeight="1" x14ac:dyDescent="0.2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</row>
    <row r="368" spans="1:27" ht="15.75" customHeight="1" x14ac:dyDescent="0.2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</row>
    <row r="369" spans="1:27" ht="15.75" customHeight="1" x14ac:dyDescent="0.2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</row>
    <row r="370" spans="1:27" ht="15.75" customHeight="1" x14ac:dyDescent="0.2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</row>
    <row r="371" spans="1:27" ht="15.75" customHeight="1" x14ac:dyDescent="0.2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</row>
    <row r="372" spans="1:27" ht="15.75" customHeight="1" x14ac:dyDescent="0.2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</row>
    <row r="373" spans="1:27" ht="15.75" customHeight="1" x14ac:dyDescent="0.2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</row>
    <row r="374" spans="1:27" ht="15.75" customHeight="1" x14ac:dyDescent="0.2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</row>
    <row r="375" spans="1:27" ht="15.75" customHeight="1" x14ac:dyDescent="0.2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</row>
    <row r="376" spans="1:27" ht="15.75" customHeight="1" x14ac:dyDescent="0.2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</row>
    <row r="377" spans="1:27" ht="15.75" customHeight="1" x14ac:dyDescent="0.2">
      <c r="A377" s="10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</row>
    <row r="378" spans="1:27" ht="15.75" customHeight="1" x14ac:dyDescent="0.2">
      <c r="A378" s="107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</row>
    <row r="379" spans="1:27" ht="15.75" customHeight="1" x14ac:dyDescent="0.2">
      <c r="A379" s="107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</row>
    <row r="380" spans="1:27" ht="15.75" customHeight="1" x14ac:dyDescent="0.2">
      <c r="A380" s="107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</row>
    <row r="381" spans="1:27" ht="15.75" customHeight="1" x14ac:dyDescent="0.2">
      <c r="A381" s="107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</row>
    <row r="382" spans="1:27" ht="15.75" customHeight="1" x14ac:dyDescent="0.2">
      <c r="A382" s="107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</row>
    <row r="383" spans="1:27" ht="15.75" customHeight="1" x14ac:dyDescent="0.2">
      <c r="A383" s="107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</row>
    <row r="384" spans="1:27" ht="15.75" customHeight="1" x14ac:dyDescent="0.2">
      <c r="A384" s="107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</row>
    <row r="385" spans="1:27" ht="15.75" customHeight="1" x14ac:dyDescent="0.2">
      <c r="A385" s="107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</row>
    <row r="386" spans="1:27" ht="15.75" customHeight="1" x14ac:dyDescent="0.2">
      <c r="A386" s="107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</row>
    <row r="387" spans="1:27" ht="15.75" customHeight="1" x14ac:dyDescent="0.2">
      <c r="A387" s="10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</row>
    <row r="388" spans="1:27" ht="15.75" customHeight="1" x14ac:dyDescent="0.2">
      <c r="A388" s="107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</row>
    <row r="389" spans="1:27" ht="15.75" customHeight="1" x14ac:dyDescent="0.2">
      <c r="A389" s="107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</row>
    <row r="390" spans="1:27" ht="15.75" customHeight="1" x14ac:dyDescent="0.2">
      <c r="A390" s="107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</row>
    <row r="391" spans="1:27" ht="15.75" customHeight="1" x14ac:dyDescent="0.2">
      <c r="A391" s="107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</row>
    <row r="392" spans="1:27" ht="15.75" customHeight="1" x14ac:dyDescent="0.2">
      <c r="A392" s="107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</row>
    <row r="393" spans="1:27" ht="15.75" customHeight="1" x14ac:dyDescent="0.2">
      <c r="A393" s="107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</row>
    <row r="394" spans="1:27" ht="15.75" customHeight="1" x14ac:dyDescent="0.2">
      <c r="A394" s="107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</row>
    <row r="395" spans="1:27" ht="15.75" customHeight="1" x14ac:dyDescent="0.2">
      <c r="A395" s="107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</row>
    <row r="396" spans="1:27" ht="15.75" customHeight="1" x14ac:dyDescent="0.2">
      <c r="A396" s="107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</row>
    <row r="397" spans="1:27" ht="15.75" customHeight="1" x14ac:dyDescent="0.2">
      <c r="A397" s="10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</row>
    <row r="398" spans="1:27" ht="15.75" customHeight="1" x14ac:dyDescent="0.2">
      <c r="A398" s="107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</row>
    <row r="399" spans="1:27" ht="15.75" customHeight="1" x14ac:dyDescent="0.2">
      <c r="A399" s="107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</row>
    <row r="400" spans="1:27" ht="15.75" customHeight="1" x14ac:dyDescent="0.2">
      <c r="A400" s="107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</row>
    <row r="401" spans="1:27" ht="15.75" customHeight="1" x14ac:dyDescent="0.2">
      <c r="A401" s="107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</row>
    <row r="402" spans="1:27" ht="15.75" customHeight="1" x14ac:dyDescent="0.2">
      <c r="A402" s="107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</row>
    <row r="403" spans="1:27" ht="15.75" customHeight="1" x14ac:dyDescent="0.2">
      <c r="A403" s="107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</row>
    <row r="404" spans="1:27" ht="15.75" customHeight="1" x14ac:dyDescent="0.2">
      <c r="A404" s="107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</row>
    <row r="405" spans="1:27" ht="15.75" customHeight="1" x14ac:dyDescent="0.2">
      <c r="A405" s="107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</row>
    <row r="406" spans="1:27" ht="15.75" customHeight="1" x14ac:dyDescent="0.2">
      <c r="A406" s="107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</row>
    <row r="407" spans="1:27" ht="15.75" customHeight="1" x14ac:dyDescent="0.2">
      <c r="A407" s="1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</row>
    <row r="408" spans="1:27" ht="15.75" customHeight="1" x14ac:dyDescent="0.2">
      <c r="A408" s="107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</row>
    <row r="409" spans="1:27" ht="15.75" customHeight="1" x14ac:dyDescent="0.2">
      <c r="A409" s="107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</row>
    <row r="410" spans="1:27" ht="15.75" customHeight="1" x14ac:dyDescent="0.2">
      <c r="A410" s="107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</row>
    <row r="411" spans="1:27" ht="15.75" customHeight="1" x14ac:dyDescent="0.2">
      <c r="A411" s="107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</row>
    <row r="412" spans="1:27" ht="15.75" customHeight="1" x14ac:dyDescent="0.2">
      <c r="A412" s="107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</row>
    <row r="413" spans="1:27" ht="15.75" customHeight="1" x14ac:dyDescent="0.2">
      <c r="A413" s="107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</row>
    <row r="414" spans="1:27" ht="15.75" customHeight="1" x14ac:dyDescent="0.2">
      <c r="A414" s="107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</row>
    <row r="415" spans="1:27" ht="15.75" customHeight="1" x14ac:dyDescent="0.2">
      <c r="A415" s="107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</row>
    <row r="416" spans="1:27" ht="15.75" customHeight="1" x14ac:dyDescent="0.2">
      <c r="A416" s="107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</row>
    <row r="417" spans="1:27" ht="15.75" customHeight="1" x14ac:dyDescent="0.2">
      <c r="A417" s="10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</row>
    <row r="418" spans="1:27" ht="15.75" customHeight="1" x14ac:dyDescent="0.2">
      <c r="A418" s="107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</row>
    <row r="419" spans="1:27" ht="15.75" customHeight="1" x14ac:dyDescent="0.2">
      <c r="A419" s="107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</row>
    <row r="420" spans="1:27" ht="15.75" customHeight="1" x14ac:dyDescent="0.2">
      <c r="A420" s="107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</row>
    <row r="421" spans="1:27" ht="15.75" customHeight="1" x14ac:dyDescent="0.2">
      <c r="A421" s="107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</row>
    <row r="422" spans="1:27" ht="15.75" customHeight="1" x14ac:dyDescent="0.2">
      <c r="A422" s="107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</row>
    <row r="423" spans="1:27" ht="15.75" customHeight="1" x14ac:dyDescent="0.2">
      <c r="A423" s="107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</row>
    <row r="424" spans="1:27" ht="15.75" customHeight="1" x14ac:dyDescent="0.2">
      <c r="A424" s="107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</row>
    <row r="425" spans="1:27" ht="15.75" customHeight="1" x14ac:dyDescent="0.2">
      <c r="A425" s="107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</row>
    <row r="426" spans="1:27" ht="15.75" customHeight="1" x14ac:dyDescent="0.2">
      <c r="A426" s="107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</row>
    <row r="427" spans="1:27" ht="15.75" customHeight="1" x14ac:dyDescent="0.2">
      <c r="A427" s="10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</row>
    <row r="428" spans="1:27" ht="15.75" customHeight="1" x14ac:dyDescent="0.2">
      <c r="A428" s="107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</row>
    <row r="429" spans="1:27" ht="15.75" customHeight="1" x14ac:dyDescent="0.2">
      <c r="A429" s="107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</row>
    <row r="430" spans="1:27" ht="15.75" customHeight="1" x14ac:dyDescent="0.2">
      <c r="A430" s="107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</row>
    <row r="431" spans="1:27" ht="15.75" customHeight="1" x14ac:dyDescent="0.2">
      <c r="A431" s="107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</row>
    <row r="432" spans="1:27" ht="15.75" customHeight="1" x14ac:dyDescent="0.2">
      <c r="A432" s="107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</row>
    <row r="433" spans="1:27" ht="15.75" customHeight="1" x14ac:dyDescent="0.2">
      <c r="A433" s="107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</row>
    <row r="434" spans="1:27" ht="15.75" customHeight="1" x14ac:dyDescent="0.2">
      <c r="A434" s="107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</row>
    <row r="435" spans="1:27" ht="15.75" customHeight="1" x14ac:dyDescent="0.2">
      <c r="A435" s="107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</row>
    <row r="436" spans="1:27" ht="15.75" customHeight="1" x14ac:dyDescent="0.2">
      <c r="A436" s="107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</row>
    <row r="437" spans="1:27" ht="15.75" customHeight="1" x14ac:dyDescent="0.2">
      <c r="A437" s="10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</row>
    <row r="438" spans="1:27" ht="15.75" customHeight="1" x14ac:dyDescent="0.2">
      <c r="A438" s="107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</row>
    <row r="439" spans="1:27" ht="15.75" customHeight="1" x14ac:dyDescent="0.2">
      <c r="A439" s="107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</row>
    <row r="440" spans="1:27" ht="15.75" customHeight="1" x14ac:dyDescent="0.2">
      <c r="A440" s="107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</row>
    <row r="441" spans="1:27" ht="15.75" customHeight="1" x14ac:dyDescent="0.2">
      <c r="A441" s="107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</row>
    <row r="442" spans="1:27" ht="15.75" customHeight="1" x14ac:dyDescent="0.2">
      <c r="A442" s="107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</row>
    <row r="443" spans="1:27" ht="15.75" customHeight="1" x14ac:dyDescent="0.2">
      <c r="A443" s="107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</row>
    <row r="444" spans="1:27" ht="15.75" customHeight="1" x14ac:dyDescent="0.2">
      <c r="A444" s="107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</row>
    <row r="445" spans="1:27" ht="15.75" customHeight="1" x14ac:dyDescent="0.2">
      <c r="A445" s="107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</row>
    <row r="446" spans="1:27" ht="15.75" customHeight="1" x14ac:dyDescent="0.2">
      <c r="A446" s="107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</row>
    <row r="447" spans="1:27" ht="15.75" customHeight="1" x14ac:dyDescent="0.2">
      <c r="A447" s="10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</row>
    <row r="448" spans="1:27" ht="15.75" customHeight="1" x14ac:dyDescent="0.2">
      <c r="A448" s="107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</row>
    <row r="449" spans="1:27" ht="15.75" customHeight="1" x14ac:dyDescent="0.2">
      <c r="A449" s="107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</row>
    <row r="450" spans="1:27" ht="15.75" customHeight="1" x14ac:dyDescent="0.2">
      <c r="A450" s="107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</row>
    <row r="451" spans="1:27" ht="15.75" customHeight="1" x14ac:dyDescent="0.2">
      <c r="A451" s="107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</row>
    <row r="452" spans="1:27" ht="15.75" customHeight="1" x14ac:dyDescent="0.2">
      <c r="A452" s="107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</row>
    <row r="453" spans="1:27" ht="15.75" customHeight="1" x14ac:dyDescent="0.2">
      <c r="A453" s="107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</row>
    <row r="454" spans="1:27" ht="15.75" customHeight="1" x14ac:dyDescent="0.2">
      <c r="A454" s="107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</row>
    <row r="455" spans="1:27" ht="15.75" customHeight="1" x14ac:dyDescent="0.2">
      <c r="A455" s="107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</row>
    <row r="456" spans="1:27" ht="15.75" customHeight="1" x14ac:dyDescent="0.2">
      <c r="A456" s="107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</row>
    <row r="457" spans="1:27" ht="15.75" customHeight="1" x14ac:dyDescent="0.2">
      <c r="A457" s="10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</row>
    <row r="458" spans="1:27" ht="15.75" customHeight="1" x14ac:dyDescent="0.2">
      <c r="A458" s="107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</row>
    <row r="459" spans="1:27" ht="15.75" customHeight="1" x14ac:dyDescent="0.2">
      <c r="A459" s="107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</row>
    <row r="460" spans="1:27" ht="15.75" customHeight="1" x14ac:dyDescent="0.2">
      <c r="A460" s="107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</row>
    <row r="461" spans="1:27" ht="15.75" customHeight="1" x14ac:dyDescent="0.2">
      <c r="A461" s="107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</row>
    <row r="462" spans="1:27" ht="15.75" customHeight="1" x14ac:dyDescent="0.2">
      <c r="A462" s="107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</row>
    <row r="463" spans="1:27" ht="15.75" customHeight="1" x14ac:dyDescent="0.2">
      <c r="A463" s="107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</row>
    <row r="464" spans="1:27" ht="15.75" customHeight="1" x14ac:dyDescent="0.2">
      <c r="A464" s="107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</row>
    <row r="465" spans="1:27" ht="15.75" customHeight="1" x14ac:dyDescent="0.2">
      <c r="A465" s="107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</row>
    <row r="466" spans="1:27" ht="15.75" customHeight="1" x14ac:dyDescent="0.2">
      <c r="A466" s="107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</row>
    <row r="467" spans="1:27" ht="15.75" customHeight="1" x14ac:dyDescent="0.2">
      <c r="A467" s="10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</row>
    <row r="468" spans="1:27" ht="15.75" customHeight="1" x14ac:dyDescent="0.2">
      <c r="A468" s="107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</row>
    <row r="469" spans="1:27" ht="15.75" customHeight="1" x14ac:dyDescent="0.2">
      <c r="A469" s="107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</row>
    <row r="470" spans="1:27" ht="15.75" customHeight="1" x14ac:dyDescent="0.2">
      <c r="A470" s="107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</row>
    <row r="471" spans="1:27" ht="15.75" customHeight="1" x14ac:dyDescent="0.2">
      <c r="A471" s="107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</row>
    <row r="472" spans="1:27" ht="15.75" customHeight="1" x14ac:dyDescent="0.2">
      <c r="A472" s="107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</row>
    <row r="473" spans="1:27" ht="15.75" customHeight="1" x14ac:dyDescent="0.2">
      <c r="A473" s="107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</row>
    <row r="474" spans="1:27" ht="15.75" customHeight="1" x14ac:dyDescent="0.2">
      <c r="A474" s="107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</row>
    <row r="475" spans="1:27" ht="15.75" customHeight="1" x14ac:dyDescent="0.2">
      <c r="A475" s="107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</row>
    <row r="476" spans="1:27" ht="15.75" customHeight="1" x14ac:dyDescent="0.2">
      <c r="A476" s="107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</row>
    <row r="477" spans="1:27" ht="15.75" customHeight="1" x14ac:dyDescent="0.2">
      <c r="A477" s="10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</row>
    <row r="478" spans="1:27" ht="15.75" customHeight="1" x14ac:dyDescent="0.2">
      <c r="A478" s="107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</row>
    <row r="479" spans="1:27" ht="15.75" customHeight="1" x14ac:dyDescent="0.2">
      <c r="A479" s="107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</row>
    <row r="480" spans="1:27" ht="15.75" customHeight="1" x14ac:dyDescent="0.2">
      <c r="A480" s="107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</row>
    <row r="481" spans="1:27" ht="15.75" customHeight="1" x14ac:dyDescent="0.2">
      <c r="A481" s="107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</row>
    <row r="482" spans="1:27" ht="15.75" customHeight="1" x14ac:dyDescent="0.2">
      <c r="A482" s="107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</row>
    <row r="483" spans="1:27" ht="15.75" customHeight="1" x14ac:dyDescent="0.2">
      <c r="A483" s="107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</row>
    <row r="484" spans="1:27" ht="15.75" customHeight="1" x14ac:dyDescent="0.2">
      <c r="A484" s="107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</row>
    <row r="485" spans="1:27" ht="15.75" customHeight="1" x14ac:dyDescent="0.2">
      <c r="A485" s="107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</row>
    <row r="486" spans="1:27" ht="15.75" customHeight="1" x14ac:dyDescent="0.2">
      <c r="A486" s="107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</row>
    <row r="487" spans="1:27" ht="15.75" customHeight="1" x14ac:dyDescent="0.2">
      <c r="A487" s="10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</row>
    <row r="488" spans="1:27" ht="15.75" customHeight="1" x14ac:dyDescent="0.2">
      <c r="A488" s="107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</row>
    <row r="489" spans="1:27" ht="15.75" customHeight="1" x14ac:dyDescent="0.2">
      <c r="A489" s="107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</row>
    <row r="490" spans="1:27" ht="15.75" customHeight="1" x14ac:dyDescent="0.2">
      <c r="A490" s="107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</row>
    <row r="491" spans="1:27" ht="15.75" customHeight="1" x14ac:dyDescent="0.2">
      <c r="A491" s="107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</row>
    <row r="492" spans="1:27" ht="15.75" customHeight="1" x14ac:dyDescent="0.2">
      <c r="A492" s="107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</row>
    <row r="493" spans="1:27" ht="15.75" customHeight="1" x14ac:dyDescent="0.2">
      <c r="A493" s="107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</row>
    <row r="494" spans="1:27" ht="15.75" customHeight="1" x14ac:dyDescent="0.2">
      <c r="A494" s="107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</row>
    <row r="495" spans="1:27" ht="15.75" customHeight="1" x14ac:dyDescent="0.2">
      <c r="A495" s="107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  <c r="AA495" s="107"/>
    </row>
    <row r="496" spans="1:27" ht="15.75" customHeight="1" x14ac:dyDescent="0.2">
      <c r="A496" s="107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</row>
    <row r="497" spans="1:27" ht="15.75" customHeight="1" x14ac:dyDescent="0.2">
      <c r="A497" s="10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</row>
    <row r="498" spans="1:27" ht="15.75" customHeight="1" x14ac:dyDescent="0.2">
      <c r="A498" s="107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</row>
    <row r="499" spans="1:27" ht="15.75" customHeight="1" x14ac:dyDescent="0.2">
      <c r="A499" s="107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</row>
    <row r="500" spans="1:27" ht="15.75" customHeight="1" x14ac:dyDescent="0.2">
      <c r="A500" s="107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</row>
    <row r="501" spans="1:27" ht="15.75" customHeight="1" x14ac:dyDescent="0.2">
      <c r="A501" s="107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</row>
    <row r="502" spans="1:27" ht="15.75" customHeight="1" x14ac:dyDescent="0.2">
      <c r="A502" s="107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</row>
    <row r="503" spans="1:27" ht="15.75" customHeight="1" x14ac:dyDescent="0.2">
      <c r="A503" s="107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</row>
    <row r="504" spans="1:27" ht="15.75" customHeight="1" x14ac:dyDescent="0.2">
      <c r="A504" s="107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</row>
    <row r="505" spans="1:27" ht="15.75" customHeight="1" x14ac:dyDescent="0.2">
      <c r="A505" s="107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</row>
    <row r="506" spans="1:27" ht="15.75" customHeight="1" x14ac:dyDescent="0.2">
      <c r="A506" s="107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  <c r="AA506" s="107"/>
    </row>
    <row r="507" spans="1:27" ht="15.75" customHeight="1" x14ac:dyDescent="0.2">
      <c r="A507" s="1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</row>
    <row r="508" spans="1:27" ht="15.75" customHeight="1" x14ac:dyDescent="0.2">
      <c r="A508" s="107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</row>
    <row r="509" spans="1:27" ht="15.75" customHeight="1" x14ac:dyDescent="0.2">
      <c r="A509" s="107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</row>
    <row r="510" spans="1:27" ht="15.75" customHeight="1" x14ac:dyDescent="0.2">
      <c r="A510" s="107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</row>
    <row r="511" spans="1:27" ht="15.75" customHeight="1" x14ac:dyDescent="0.2">
      <c r="A511" s="107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</row>
    <row r="512" spans="1:27" ht="15.75" customHeight="1" x14ac:dyDescent="0.2">
      <c r="A512" s="107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</row>
    <row r="513" spans="1:27" ht="15.75" customHeight="1" x14ac:dyDescent="0.2">
      <c r="A513" s="107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</row>
    <row r="514" spans="1:27" ht="15.75" customHeight="1" x14ac:dyDescent="0.2">
      <c r="A514" s="107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</row>
    <row r="515" spans="1:27" ht="15.75" customHeight="1" x14ac:dyDescent="0.2">
      <c r="A515" s="107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</row>
    <row r="516" spans="1:27" ht="15.75" customHeight="1" x14ac:dyDescent="0.2">
      <c r="A516" s="107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</row>
    <row r="517" spans="1:27" ht="15.75" customHeight="1" x14ac:dyDescent="0.2">
      <c r="A517" s="10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</row>
    <row r="518" spans="1:27" ht="15.75" customHeight="1" x14ac:dyDescent="0.2">
      <c r="A518" s="107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</row>
    <row r="519" spans="1:27" ht="15.75" customHeight="1" x14ac:dyDescent="0.2">
      <c r="A519" s="107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</row>
    <row r="520" spans="1:27" ht="15.75" customHeight="1" x14ac:dyDescent="0.2">
      <c r="A520" s="107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</row>
    <row r="521" spans="1:27" ht="15.75" customHeight="1" x14ac:dyDescent="0.2">
      <c r="A521" s="107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</row>
    <row r="522" spans="1:27" ht="15.75" customHeight="1" x14ac:dyDescent="0.2">
      <c r="A522" s="107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</row>
    <row r="523" spans="1:27" ht="15.75" customHeight="1" x14ac:dyDescent="0.2">
      <c r="A523" s="107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</row>
    <row r="524" spans="1:27" ht="15.75" customHeight="1" x14ac:dyDescent="0.2">
      <c r="A524" s="107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</row>
    <row r="525" spans="1:27" ht="15.75" customHeight="1" x14ac:dyDescent="0.2">
      <c r="A525" s="107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</row>
    <row r="526" spans="1:27" ht="15.75" customHeight="1" x14ac:dyDescent="0.2">
      <c r="A526" s="107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</row>
    <row r="527" spans="1:27" ht="15.75" customHeight="1" x14ac:dyDescent="0.2">
      <c r="A527" s="10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</row>
    <row r="528" spans="1:27" ht="15.75" customHeight="1" x14ac:dyDescent="0.2">
      <c r="A528" s="107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</row>
    <row r="529" spans="1:27" ht="15.75" customHeight="1" x14ac:dyDescent="0.2">
      <c r="A529" s="107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</row>
    <row r="530" spans="1:27" ht="15.75" customHeight="1" x14ac:dyDescent="0.2">
      <c r="A530" s="107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</row>
    <row r="531" spans="1:27" ht="15.75" customHeight="1" x14ac:dyDescent="0.2">
      <c r="A531" s="107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</row>
    <row r="532" spans="1:27" ht="15.75" customHeight="1" x14ac:dyDescent="0.2">
      <c r="A532" s="107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</row>
    <row r="533" spans="1:27" ht="15.75" customHeight="1" x14ac:dyDescent="0.2">
      <c r="A533" s="107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</row>
    <row r="534" spans="1:27" ht="15.75" customHeight="1" x14ac:dyDescent="0.2">
      <c r="A534" s="107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</row>
    <row r="535" spans="1:27" ht="15.75" customHeight="1" x14ac:dyDescent="0.2">
      <c r="A535" s="107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</row>
    <row r="536" spans="1:27" ht="15.75" customHeight="1" x14ac:dyDescent="0.2">
      <c r="A536" s="107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</row>
    <row r="537" spans="1:27" ht="15.75" customHeight="1" x14ac:dyDescent="0.2">
      <c r="A537" s="10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</row>
    <row r="538" spans="1:27" ht="15.75" customHeight="1" x14ac:dyDescent="0.2">
      <c r="A538" s="107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</row>
    <row r="539" spans="1:27" ht="15.75" customHeight="1" x14ac:dyDescent="0.2">
      <c r="A539" s="107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</row>
    <row r="540" spans="1:27" ht="15.75" customHeight="1" x14ac:dyDescent="0.2">
      <c r="A540" s="107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</row>
    <row r="541" spans="1:27" ht="15.75" customHeight="1" x14ac:dyDescent="0.2">
      <c r="A541" s="107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</row>
    <row r="542" spans="1:27" ht="15.75" customHeight="1" x14ac:dyDescent="0.2">
      <c r="A542" s="107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</row>
    <row r="543" spans="1:27" ht="15.75" customHeight="1" x14ac:dyDescent="0.2">
      <c r="A543" s="107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</row>
    <row r="544" spans="1:27" ht="15.75" customHeight="1" x14ac:dyDescent="0.2">
      <c r="A544" s="107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</row>
    <row r="545" spans="1:27" ht="15.75" customHeight="1" x14ac:dyDescent="0.2">
      <c r="A545" s="107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</row>
    <row r="546" spans="1:27" ht="15.75" customHeight="1" x14ac:dyDescent="0.2">
      <c r="A546" s="107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</row>
    <row r="547" spans="1:27" ht="15.75" customHeight="1" x14ac:dyDescent="0.2">
      <c r="A547" s="10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</row>
    <row r="548" spans="1:27" ht="15.75" customHeight="1" x14ac:dyDescent="0.2">
      <c r="A548" s="107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  <c r="AA548" s="107"/>
    </row>
    <row r="549" spans="1:27" ht="15.75" customHeight="1" x14ac:dyDescent="0.2">
      <c r="A549" s="107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</row>
    <row r="550" spans="1:27" ht="15.75" customHeight="1" x14ac:dyDescent="0.2">
      <c r="A550" s="107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</row>
    <row r="551" spans="1:27" ht="15.75" customHeight="1" x14ac:dyDescent="0.2">
      <c r="A551" s="107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</row>
    <row r="552" spans="1:27" ht="15.75" customHeight="1" x14ac:dyDescent="0.2">
      <c r="A552" s="107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</row>
    <row r="553" spans="1:27" ht="15.75" customHeight="1" x14ac:dyDescent="0.2">
      <c r="A553" s="107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</row>
    <row r="554" spans="1:27" ht="15.75" customHeight="1" x14ac:dyDescent="0.2">
      <c r="A554" s="107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</row>
    <row r="555" spans="1:27" ht="15.75" customHeight="1" x14ac:dyDescent="0.2">
      <c r="A555" s="107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</row>
    <row r="556" spans="1:27" ht="15.75" customHeight="1" x14ac:dyDescent="0.2">
      <c r="A556" s="107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</row>
    <row r="557" spans="1:27" ht="15.75" customHeight="1" x14ac:dyDescent="0.2">
      <c r="A557" s="10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</row>
    <row r="558" spans="1:27" ht="15.75" customHeight="1" x14ac:dyDescent="0.2">
      <c r="A558" s="107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</row>
    <row r="559" spans="1:27" ht="15.75" customHeight="1" x14ac:dyDescent="0.2">
      <c r="A559" s="107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</row>
    <row r="560" spans="1:27" ht="15.75" customHeight="1" x14ac:dyDescent="0.2">
      <c r="A560" s="107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</row>
    <row r="561" spans="1:27" ht="15.75" customHeight="1" x14ac:dyDescent="0.2">
      <c r="A561" s="107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</row>
    <row r="562" spans="1:27" ht="15.75" customHeight="1" x14ac:dyDescent="0.2">
      <c r="A562" s="107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</row>
    <row r="563" spans="1:27" ht="15.75" customHeight="1" x14ac:dyDescent="0.2">
      <c r="A563" s="107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</row>
    <row r="564" spans="1:27" ht="15.75" customHeight="1" x14ac:dyDescent="0.2">
      <c r="A564" s="107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</row>
    <row r="565" spans="1:27" ht="15.75" customHeight="1" x14ac:dyDescent="0.2">
      <c r="A565" s="107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</row>
    <row r="566" spans="1:27" ht="15.75" customHeight="1" x14ac:dyDescent="0.2">
      <c r="A566" s="107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</row>
    <row r="567" spans="1:27" ht="15.75" customHeight="1" x14ac:dyDescent="0.2">
      <c r="A567" s="10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</row>
    <row r="568" spans="1:27" ht="15.75" customHeight="1" x14ac:dyDescent="0.2">
      <c r="A568" s="107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</row>
    <row r="569" spans="1:27" ht="15.75" customHeight="1" x14ac:dyDescent="0.2">
      <c r="A569" s="107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</row>
    <row r="570" spans="1:27" ht="15.75" customHeight="1" x14ac:dyDescent="0.2">
      <c r="A570" s="107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</row>
    <row r="571" spans="1:27" ht="15.75" customHeight="1" x14ac:dyDescent="0.2">
      <c r="A571" s="107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</row>
    <row r="572" spans="1:27" ht="15.75" customHeight="1" x14ac:dyDescent="0.2">
      <c r="A572" s="107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</row>
    <row r="573" spans="1:27" ht="15.75" customHeight="1" x14ac:dyDescent="0.2">
      <c r="A573" s="107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</row>
    <row r="574" spans="1:27" ht="15.75" customHeight="1" x14ac:dyDescent="0.2">
      <c r="A574" s="107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</row>
    <row r="575" spans="1:27" ht="15.75" customHeight="1" x14ac:dyDescent="0.2">
      <c r="A575" s="107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</row>
    <row r="576" spans="1:27" ht="15.75" customHeight="1" x14ac:dyDescent="0.2">
      <c r="A576" s="107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</row>
    <row r="577" spans="1:27" ht="15.75" customHeight="1" x14ac:dyDescent="0.2">
      <c r="A577" s="10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</row>
    <row r="578" spans="1:27" ht="15.75" customHeight="1" x14ac:dyDescent="0.2">
      <c r="A578" s="107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</row>
    <row r="579" spans="1:27" ht="15.75" customHeight="1" x14ac:dyDescent="0.2">
      <c r="A579" s="107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</row>
    <row r="580" spans="1:27" ht="15.75" customHeight="1" x14ac:dyDescent="0.2">
      <c r="A580" s="107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</row>
    <row r="581" spans="1:27" ht="15.75" customHeight="1" x14ac:dyDescent="0.2">
      <c r="A581" s="107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</row>
    <row r="582" spans="1:27" ht="15.75" customHeight="1" x14ac:dyDescent="0.2">
      <c r="A582" s="107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</row>
    <row r="583" spans="1:27" ht="15.75" customHeight="1" x14ac:dyDescent="0.2">
      <c r="A583" s="107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</row>
    <row r="584" spans="1:27" ht="15.75" customHeight="1" x14ac:dyDescent="0.2">
      <c r="A584" s="107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</row>
    <row r="585" spans="1:27" ht="15.75" customHeight="1" x14ac:dyDescent="0.2">
      <c r="A585" s="107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</row>
    <row r="586" spans="1:27" ht="15.75" customHeight="1" x14ac:dyDescent="0.2">
      <c r="A586" s="107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</row>
    <row r="587" spans="1:27" ht="15.75" customHeight="1" x14ac:dyDescent="0.2">
      <c r="A587" s="10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</row>
    <row r="588" spans="1:27" ht="15.75" customHeight="1" x14ac:dyDescent="0.2">
      <c r="A588" s="107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</row>
    <row r="589" spans="1:27" ht="15.75" customHeight="1" x14ac:dyDescent="0.2">
      <c r="A589" s="107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</row>
    <row r="590" spans="1:27" ht="15.75" customHeight="1" x14ac:dyDescent="0.2">
      <c r="A590" s="107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</row>
    <row r="591" spans="1:27" ht="15.75" customHeight="1" x14ac:dyDescent="0.2">
      <c r="A591" s="107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</row>
    <row r="592" spans="1:27" ht="15.75" customHeight="1" x14ac:dyDescent="0.2">
      <c r="A592" s="107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  <c r="AA592" s="107"/>
    </row>
    <row r="593" spans="1:27" ht="15.75" customHeight="1" x14ac:dyDescent="0.2">
      <c r="A593" s="107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  <c r="AA593" s="107"/>
    </row>
    <row r="594" spans="1:27" ht="15.75" customHeight="1" x14ac:dyDescent="0.2">
      <c r="A594" s="107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</row>
    <row r="595" spans="1:27" ht="15.75" customHeight="1" x14ac:dyDescent="0.2">
      <c r="A595" s="107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</row>
    <row r="596" spans="1:27" ht="15.75" customHeight="1" x14ac:dyDescent="0.2">
      <c r="A596" s="107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</row>
    <row r="597" spans="1:27" ht="15.75" customHeight="1" x14ac:dyDescent="0.2">
      <c r="A597" s="10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</row>
    <row r="598" spans="1:27" ht="15.75" customHeight="1" x14ac:dyDescent="0.2">
      <c r="A598" s="107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</row>
    <row r="599" spans="1:27" ht="15.75" customHeight="1" x14ac:dyDescent="0.2">
      <c r="A599" s="107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</row>
    <row r="600" spans="1:27" ht="15.75" customHeight="1" x14ac:dyDescent="0.2">
      <c r="A600" s="107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</row>
    <row r="601" spans="1:27" ht="15.75" customHeight="1" x14ac:dyDescent="0.2">
      <c r="A601" s="107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</row>
    <row r="602" spans="1:27" ht="15.75" customHeight="1" x14ac:dyDescent="0.2">
      <c r="A602" s="107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</row>
    <row r="603" spans="1:27" ht="15.75" customHeight="1" x14ac:dyDescent="0.2">
      <c r="A603" s="107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</row>
    <row r="604" spans="1:27" ht="15.75" customHeight="1" x14ac:dyDescent="0.2">
      <c r="A604" s="107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</row>
    <row r="605" spans="1:27" ht="15.75" customHeight="1" x14ac:dyDescent="0.2">
      <c r="A605" s="107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</row>
    <row r="606" spans="1:27" ht="15.75" customHeight="1" x14ac:dyDescent="0.2">
      <c r="A606" s="107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</row>
    <row r="607" spans="1:27" ht="15.75" customHeight="1" x14ac:dyDescent="0.2">
      <c r="A607" s="1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</row>
    <row r="608" spans="1:27" ht="15.75" customHeight="1" x14ac:dyDescent="0.2">
      <c r="A608" s="107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</row>
    <row r="609" spans="1:27" ht="15.75" customHeight="1" x14ac:dyDescent="0.2">
      <c r="A609" s="107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</row>
    <row r="610" spans="1:27" ht="15.75" customHeight="1" x14ac:dyDescent="0.2">
      <c r="A610" s="107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</row>
    <row r="611" spans="1:27" ht="15.75" customHeight="1" x14ac:dyDescent="0.2">
      <c r="A611" s="107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</row>
    <row r="612" spans="1:27" ht="15.75" customHeight="1" x14ac:dyDescent="0.2">
      <c r="A612" s="107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</row>
    <row r="613" spans="1:27" ht="15.75" customHeight="1" x14ac:dyDescent="0.2">
      <c r="A613" s="107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</row>
    <row r="614" spans="1:27" ht="15.75" customHeight="1" x14ac:dyDescent="0.2">
      <c r="A614" s="107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</row>
    <row r="615" spans="1:27" ht="15.75" customHeight="1" x14ac:dyDescent="0.2">
      <c r="A615" s="107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</row>
    <row r="616" spans="1:27" ht="15.75" customHeight="1" x14ac:dyDescent="0.2">
      <c r="A616" s="107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</row>
    <row r="617" spans="1:27" ht="15.75" customHeight="1" x14ac:dyDescent="0.2">
      <c r="A617" s="10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</row>
    <row r="618" spans="1:27" ht="15.75" customHeight="1" x14ac:dyDescent="0.2">
      <c r="A618" s="107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</row>
    <row r="619" spans="1:27" ht="15.75" customHeight="1" x14ac:dyDescent="0.2">
      <c r="A619" s="107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</row>
    <row r="620" spans="1:27" ht="15.75" customHeight="1" x14ac:dyDescent="0.2">
      <c r="A620" s="107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</row>
    <row r="621" spans="1:27" ht="15.75" customHeight="1" x14ac:dyDescent="0.2">
      <c r="A621" s="107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</row>
    <row r="622" spans="1:27" ht="15.75" customHeight="1" x14ac:dyDescent="0.2">
      <c r="A622" s="107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</row>
    <row r="623" spans="1:27" ht="15.75" customHeight="1" x14ac:dyDescent="0.2">
      <c r="A623" s="107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</row>
    <row r="624" spans="1:27" ht="15.75" customHeight="1" x14ac:dyDescent="0.2">
      <c r="A624" s="107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</row>
    <row r="625" spans="1:27" ht="15.75" customHeight="1" x14ac:dyDescent="0.2">
      <c r="A625" s="107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</row>
    <row r="626" spans="1:27" ht="15.75" customHeight="1" x14ac:dyDescent="0.2">
      <c r="A626" s="107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</row>
    <row r="627" spans="1:27" ht="15.75" customHeight="1" x14ac:dyDescent="0.2">
      <c r="A627" s="10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</row>
    <row r="628" spans="1:27" ht="15.75" customHeight="1" x14ac:dyDescent="0.2">
      <c r="A628" s="107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</row>
    <row r="629" spans="1:27" ht="15.75" customHeight="1" x14ac:dyDescent="0.2">
      <c r="A629" s="107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</row>
    <row r="630" spans="1:27" ht="15.75" customHeight="1" x14ac:dyDescent="0.2">
      <c r="A630" s="107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</row>
    <row r="631" spans="1:27" ht="15.75" customHeight="1" x14ac:dyDescent="0.2">
      <c r="A631" s="107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</row>
    <row r="632" spans="1:27" ht="15.75" customHeight="1" x14ac:dyDescent="0.2">
      <c r="A632" s="107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</row>
    <row r="633" spans="1:27" ht="15.75" customHeight="1" x14ac:dyDescent="0.2">
      <c r="A633" s="107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</row>
    <row r="634" spans="1:27" ht="15.75" customHeight="1" x14ac:dyDescent="0.2">
      <c r="A634" s="107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</row>
    <row r="635" spans="1:27" ht="15.75" customHeight="1" x14ac:dyDescent="0.2">
      <c r="A635" s="107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</row>
    <row r="636" spans="1:27" ht="15.75" customHeight="1" x14ac:dyDescent="0.2">
      <c r="A636" s="107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</row>
    <row r="637" spans="1:27" ht="15.75" customHeight="1" x14ac:dyDescent="0.2">
      <c r="A637" s="10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</row>
    <row r="638" spans="1:27" ht="15.75" customHeight="1" x14ac:dyDescent="0.2">
      <c r="A638" s="107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</row>
    <row r="639" spans="1:27" ht="15.75" customHeight="1" x14ac:dyDescent="0.2">
      <c r="A639" s="107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</row>
    <row r="640" spans="1:27" ht="15.75" customHeight="1" x14ac:dyDescent="0.2">
      <c r="A640" s="107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</row>
    <row r="641" spans="1:27" ht="15.75" customHeight="1" x14ac:dyDescent="0.2">
      <c r="A641" s="107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</row>
    <row r="642" spans="1:27" ht="15.75" customHeight="1" x14ac:dyDescent="0.2">
      <c r="A642" s="107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</row>
    <row r="643" spans="1:27" ht="15.75" customHeight="1" x14ac:dyDescent="0.2">
      <c r="A643" s="107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</row>
    <row r="644" spans="1:27" ht="15.75" customHeight="1" x14ac:dyDescent="0.2">
      <c r="A644" s="107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</row>
    <row r="645" spans="1:27" ht="15.75" customHeight="1" x14ac:dyDescent="0.2">
      <c r="A645" s="107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</row>
    <row r="646" spans="1:27" ht="15.75" customHeight="1" x14ac:dyDescent="0.2">
      <c r="A646" s="107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</row>
    <row r="647" spans="1:27" ht="15.75" customHeight="1" x14ac:dyDescent="0.2">
      <c r="A647" s="10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</row>
    <row r="648" spans="1:27" ht="15.75" customHeight="1" x14ac:dyDescent="0.2">
      <c r="A648" s="107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</row>
    <row r="649" spans="1:27" ht="15.75" customHeight="1" x14ac:dyDescent="0.2">
      <c r="A649" s="107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</row>
    <row r="650" spans="1:27" ht="15.75" customHeight="1" x14ac:dyDescent="0.2">
      <c r="A650" s="107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</row>
    <row r="651" spans="1:27" ht="15.75" customHeight="1" x14ac:dyDescent="0.2">
      <c r="A651" s="107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</row>
    <row r="652" spans="1:27" ht="15.75" customHeight="1" x14ac:dyDescent="0.2">
      <c r="A652" s="107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</row>
    <row r="653" spans="1:27" ht="15.75" customHeight="1" x14ac:dyDescent="0.2">
      <c r="A653" s="107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</row>
    <row r="654" spans="1:27" ht="15.75" customHeight="1" x14ac:dyDescent="0.2">
      <c r="A654" s="107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</row>
    <row r="655" spans="1:27" ht="15.75" customHeight="1" x14ac:dyDescent="0.2">
      <c r="A655" s="107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</row>
    <row r="656" spans="1:27" ht="15.75" customHeight="1" x14ac:dyDescent="0.2">
      <c r="A656" s="107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</row>
    <row r="657" spans="1:27" ht="15.75" customHeight="1" x14ac:dyDescent="0.2">
      <c r="A657" s="10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  <c r="AA657" s="107"/>
    </row>
    <row r="658" spans="1:27" ht="15.75" customHeight="1" x14ac:dyDescent="0.2">
      <c r="A658" s="107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</row>
    <row r="659" spans="1:27" ht="15.75" customHeight="1" x14ac:dyDescent="0.2">
      <c r="A659" s="107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</row>
    <row r="660" spans="1:27" ht="15.75" customHeight="1" x14ac:dyDescent="0.2">
      <c r="A660" s="107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</row>
    <row r="661" spans="1:27" ht="15.75" customHeight="1" x14ac:dyDescent="0.2">
      <c r="A661" s="107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</row>
    <row r="662" spans="1:27" ht="15.75" customHeight="1" x14ac:dyDescent="0.2">
      <c r="A662" s="107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</row>
    <row r="663" spans="1:27" ht="15.75" customHeight="1" x14ac:dyDescent="0.2">
      <c r="A663" s="107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</row>
    <row r="664" spans="1:27" ht="15.75" customHeight="1" x14ac:dyDescent="0.2">
      <c r="A664" s="107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</row>
    <row r="665" spans="1:27" ht="15.75" customHeight="1" x14ac:dyDescent="0.2">
      <c r="A665" s="107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</row>
    <row r="666" spans="1:27" ht="15.75" customHeight="1" x14ac:dyDescent="0.2">
      <c r="A666" s="107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</row>
    <row r="667" spans="1:27" ht="15.75" customHeight="1" x14ac:dyDescent="0.2">
      <c r="A667" s="10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</row>
    <row r="668" spans="1:27" ht="15.75" customHeight="1" x14ac:dyDescent="0.2">
      <c r="A668" s="107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</row>
    <row r="669" spans="1:27" ht="15.75" customHeight="1" x14ac:dyDescent="0.2">
      <c r="A669" s="107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</row>
    <row r="670" spans="1:27" ht="15.75" customHeight="1" x14ac:dyDescent="0.2">
      <c r="A670" s="107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</row>
    <row r="671" spans="1:27" ht="15.75" customHeight="1" x14ac:dyDescent="0.2">
      <c r="A671" s="107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</row>
    <row r="672" spans="1:27" ht="15.75" customHeight="1" x14ac:dyDescent="0.2">
      <c r="A672" s="107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</row>
    <row r="673" spans="1:27" ht="15.75" customHeight="1" x14ac:dyDescent="0.2">
      <c r="A673" s="107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</row>
    <row r="674" spans="1:27" ht="15.75" customHeight="1" x14ac:dyDescent="0.2">
      <c r="A674" s="107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</row>
    <row r="675" spans="1:27" ht="15.75" customHeight="1" x14ac:dyDescent="0.2">
      <c r="A675" s="107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</row>
    <row r="676" spans="1:27" ht="15.75" customHeight="1" x14ac:dyDescent="0.2">
      <c r="A676" s="107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</row>
    <row r="677" spans="1:27" ht="15.75" customHeight="1" x14ac:dyDescent="0.2">
      <c r="A677" s="10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</row>
    <row r="678" spans="1:27" ht="15.75" customHeight="1" x14ac:dyDescent="0.2">
      <c r="A678" s="107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</row>
    <row r="679" spans="1:27" ht="15.75" customHeight="1" x14ac:dyDescent="0.2">
      <c r="A679" s="107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</row>
    <row r="680" spans="1:27" ht="15.75" customHeight="1" x14ac:dyDescent="0.2">
      <c r="A680" s="107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</row>
    <row r="681" spans="1:27" ht="15.75" customHeight="1" x14ac:dyDescent="0.2">
      <c r="A681" s="107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  <c r="AA681" s="107"/>
    </row>
    <row r="682" spans="1:27" ht="15.75" customHeight="1" x14ac:dyDescent="0.2">
      <c r="A682" s="107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</row>
    <row r="683" spans="1:27" ht="15.75" customHeight="1" x14ac:dyDescent="0.2">
      <c r="A683" s="107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</row>
    <row r="684" spans="1:27" ht="15.75" customHeight="1" x14ac:dyDescent="0.2">
      <c r="A684" s="107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</row>
    <row r="685" spans="1:27" ht="15.75" customHeight="1" x14ac:dyDescent="0.2">
      <c r="A685" s="107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</row>
    <row r="686" spans="1:27" ht="15.75" customHeight="1" x14ac:dyDescent="0.2">
      <c r="A686" s="107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</row>
    <row r="687" spans="1:27" ht="15.75" customHeight="1" x14ac:dyDescent="0.2">
      <c r="A687" s="10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</row>
    <row r="688" spans="1:27" ht="15.75" customHeight="1" x14ac:dyDescent="0.2">
      <c r="A688" s="107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</row>
    <row r="689" spans="1:27" ht="15.75" customHeight="1" x14ac:dyDescent="0.2">
      <c r="A689" s="107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</row>
    <row r="690" spans="1:27" ht="15.75" customHeight="1" x14ac:dyDescent="0.2">
      <c r="A690" s="107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</row>
    <row r="691" spans="1:27" ht="15.75" customHeight="1" x14ac:dyDescent="0.2">
      <c r="A691" s="107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</row>
    <row r="692" spans="1:27" ht="15.75" customHeight="1" x14ac:dyDescent="0.2">
      <c r="A692" s="107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</row>
    <row r="693" spans="1:27" ht="15.75" customHeight="1" x14ac:dyDescent="0.2">
      <c r="A693" s="107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</row>
    <row r="694" spans="1:27" ht="15.75" customHeight="1" x14ac:dyDescent="0.2">
      <c r="A694" s="107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</row>
    <row r="695" spans="1:27" ht="15.75" customHeight="1" x14ac:dyDescent="0.2">
      <c r="A695" s="107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</row>
    <row r="696" spans="1:27" ht="15.75" customHeight="1" x14ac:dyDescent="0.2">
      <c r="A696" s="107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</row>
    <row r="697" spans="1:27" ht="15.75" customHeight="1" x14ac:dyDescent="0.2">
      <c r="A697" s="10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</row>
    <row r="698" spans="1:27" ht="15.75" customHeight="1" x14ac:dyDescent="0.2">
      <c r="A698" s="107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</row>
    <row r="699" spans="1:27" ht="15.75" customHeight="1" x14ac:dyDescent="0.2">
      <c r="A699" s="107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</row>
    <row r="700" spans="1:27" ht="15.75" customHeight="1" x14ac:dyDescent="0.2">
      <c r="A700" s="107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</row>
    <row r="701" spans="1:27" ht="15.75" customHeight="1" x14ac:dyDescent="0.2">
      <c r="A701" s="107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</row>
    <row r="702" spans="1:27" ht="15.75" customHeight="1" x14ac:dyDescent="0.2">
      <c r="A702" s="107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</row>
    <row r="703" spans="1:27" ht="15.75" customHeight="1" x14ac:dyDescent="0.2">
      <c r="A703" s="107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</row>
    <row r="704" spans="1:27" ht="15.75" customHeight="1" x14ac:dyDescent="0.2">
      <c r="A704" s="107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</row>
    <row r="705" spans="1:27" ht="15.75" customHeight="1" x14ac:dyDescent="0.2">
      <c r="A705" s="107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</row>
    <row r="706" spans="1:27" ht="15.75" customHeight="1" x14ac:dyDescent="0.2">
      <c r="A706" s="107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</row>
    <row r="707" spans="1:27" ht="15.75" customHeight="1" x14ac:dyDescent="0.2">
      <c r="A707" s="1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</row>
    <row r="708" spans="1:27" ht="15.75" customHeight="1" x14ac:dyDescent="0.2">
      <c r="A708" s="107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</row>
    <row r="709" spans="1:27" ht="15.75" customHeight="1" x14ac:dyDescent="0.2">
      <c r="A709" s="107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</row>
    <row r="710" spans="1:27" ht="15.75" customHeight="1" x14ac:dyDescent="0.2">
      <c r="A710" s="107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</row>
    <row r="711" spans="1:27" ht="15.75" customHeight="1" x14ac:dyDescent="0.2">
      <c r="A711" s="107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</row>
    <row r="712" spans="1:27" ht="15.75" customHeight="1" x14ac:dyDescent="0.2">
      <c r="A712" s="107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</row>
    <row r="713" spans="1:27" ht="15.75" customHeight="1" x14ac:dyDescent="0.2">
      <c r="A713" s="107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</row>
    <row r="714" spans="1:27" ht="15.75" customHeight="1" x14ac:dyDescent="0.2">
      <c r="A714" s="107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</row>
    <row r="715" spans="1:27" ht="15.75" customHeight="1" x14ac:dyDescent="0.2">
      <c r="A715" s="107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</row>
    <row r="716" spans="1:27" ht="15.75" customHeight="1" x14ac:dyDescent="0.2">
      <c r="A716" s="107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</row>
    <row r="717" spans="1:27" ht="15.75" customHeight="1" x14ac:dyDescent="0.2">
      <c r="A717" s="10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</row>
    <row r="718" spans="1:27" ht="15.75" customHeight="1" x14ac:dyDescent="0.2">
      <c r="A718" s="107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</row>
    <row r="719" spans="1:27" ht="15.75" customHeight="1" x14ac:dyDescent="0.2">
      <c r="A719" s="107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</row>
    <row r="720" spans="1:27" ht="15.75" customHeight="1" x14ac:dyDescent="0.2">
      <c r="A720" s="107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</row>
    <row r="721" spans="1:27" ht="15.75" customHeight="1" x14ac:dyDescent="0.2">
      <c r="A721" s="107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</row>
    <row r="722" spans="1:27" ht="15.75" customHeight="1" x14ac:dyDescent="0.2">
      <c r="A722" s="107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</row>
    <row r="723" spans="1:27" ht="15.75" customHeight="1" x14ac:dyDescent="0.2">
      <c r="A723" s="107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</row>
    <row r="724" spans="1:27" ht="15.75" customHeight="1" x14ac:dyDescent="0.2">
      <c r="A724" s="107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</row>
    <row r="725" spans="1:27" ht="15.75" customHeight="1" x14ac:dyDescent="0.2">
      <c r="A725" s="107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</row>
    <row r="726" spans="1:27" ht="15.75" customHeight="1" x14ac:dyDescent="0.2">
      <c r="A726" s="107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</row>
    <row r="727" spans="1:27" ht="15.75" customHeight="1" x14ac:dyDescent="0.2">
      <c r="A727" s="10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</row>
    <row r="728" spans="1:27" ht="15.75" customHeight="1" x14ac:dyDescent="0.2">
      <c r="A728" s="107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</row>
    <row r="729" spans="1:27" ht="15.75" customHeight="1" x14ac:dyDescent="0.2">
      <c r="A729" s="107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</row>
    <row r="730" spans="1:27" ht="15.75" customHeight="1" x14ac:dyDescent="0.2">
      <c r="A730" s="107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</row>
    <row r="731" spans="1:27" ht="15.75" customHeight="1" x14ac:dyDescent="0.2">
      <c r="A731" s="107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</row>
    <row r="732" spans="1:27" ht="15.75" customHeight="1" x14ac:dyDescent="0.2">
      <c r="A732" s="107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</row>
    <row r="733" spans="1:27" ht="15.75" customHeight="1" x14ac:dyDescent="0.2">
      <c r="A733" s="107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</row>
    <row r="734" spans="1:27" ht="15.75" customHeight="1" x14ac:dyDescent="0.2">
      <c r="A734" s="107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</row>
    <row r="735" spans="1:27" ht="15.75" customHeight="1" x14ac:dyDescent="0.2">
      <c r="A735" s="107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</row>
    <row r="736" spans="1:27" ht="15.75" customHeight="1" x14ac:dyDescent="0.2">
      <c r="A736" s="107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</row>
    <row r="737" spans="1:27" ht="15.75" customHeight="1" x14ac:dyDescent="0.2">
      <c r="A737" s="10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</row>
    <row r="738" spans="1:27" ht="15.75" customHeight="1" x14ac:dyDescent="0.2">
      <c r="A738" s="107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</row>
    <row r="739" spans="1:27" ht="15.75" customHeight="1" x14ac:dyDescent="0.2">
      <c r="A739" s="107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</row>
    <row r="740" spans="1:27" ht="15.75" customHeight="1" x14ac:dyDescent="0.2">
      <c r="A740" s="107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</row>
    <row r="741" spans="1:27" ht="15.75" customHeight="1" x14ac:dyDescent="0.2">
      <c r="A741" s="107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</row>
    <row r="742" spans="1:27" ht="15.75" customHeight="1" x14ac:dyDescent="0.2">
      <c r="A742" s="107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</row>
    <row r="743" spans="1:27" ht="15.75" customHeight="1" x14ac:dyDescent="0.2">
      <c r="A743" s="107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</row>
    <row r="744" spans="1:27" ht="15.75" customHeight="1" x14ac:dyDescent="0.2">
      <c r="A744" s="107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</row>
    <row r="745" spans="1:27" ht="15.75" customHeight="1" x14ac:dyDescent="0.2">
      <c r="A745" s="107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</row>
    <row r="746" spans="1:27" ht="15.75" customHeight="1" x14ac:dyDescent="0.2">
      <c r="A746" s="107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</row>
    <row r="747" spans="1:27" ht="15.75" customHeight="1" x14ac:dyDescent="0.2">
      <c r="A747" s="10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  <c r="AA747" s="107"/>
    </row>
    <row r="748" spans="1:27" ht="15.75" customHeight="1" x14ac:dyDescent="0.2">
      <c r="A748" s="107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</row>
    <row r="749" spans="1:27" ht="15.75" customHeight="1" x14ac:dyDescent="0.2">
      <c r="A749" s="107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</row>
    <row r="750" spans="1:27" ht="15.75" customHeight="1" x14ac:dyDescent="0.2">
      <c r="A750" s="107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</row>
    <row r="751" spans="1:27" ht="15.75" customHeight="1" x14ac:dyDescent="0.2">
      <c r="A751" s="107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</row>
    <row r="752" spans="1:27" ht="15.75" customHeight="1" x14ac:dyDescent="0.2">
      <c r="A752" s="107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</row>
    <row r="753" spans="1:27" ht="15.75" customHeight="1" x14ac:dyDescent="0.2">
      <c r="A753" s="107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</row>
    <row r="754" spans="1:27" ht="15.75" customHeight="1" x14ac:dyDescent="0.2">
      <c r="A754" s="107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</row>
    <row r="755" spans="1:27" ht="15.75" customHeight="1" x14ac:dyDescent="0.2">
      <c r="A755" s="107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</row>
    <row r="756" spans="1:27" ht="15.75" customHeight="1" x14ac:dyDescent="0.2">
      <c r="A756" s="107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</row>
    <row r="757" spans="1:27" ht="15.75" customHeight="1" x14ac:dyDescent="0.2">
      <c r="A757" s="10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</row>
    <row r="758" spans="1:27" ht="15.75" customHeight="1" x14ac:dyDescent="0.2">
      <c r="A758" s="107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</row>
    <row r="759" spans="1:27" ht="15.75" customHeight="1" x14ac:dyDescent="0.2">
      <c r="A759" s="107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</row>
    <row r="760" spans="1:27" ht="15.75" customHeight="1" x14ac:dyDescent="0.2">
      <c r="A760" s="107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  <c r="AA760" s="107"/>
    </row>
    <row r="761" spans="1:27" ht="15.75" customHeight="1" x14ac:dyDescent="0.2">
      <c r="A761" s="107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</row>
    <row r="762" spans="1:27" ht="15.75" customHeight="1" x14ac:dyDescent="0.2">
      <c r="A762" s="107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</row>
    <row r="763" spans="1:27" ht="15.75" customHeight="1" x14ac:dyDescent="0.2">
      <c r="A763" s="107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</row>
    <row r="764" spans="1:27" ht="15.75" customHeight="1" x14ac:dyDescent="0.2">
      <c r="A764" s="107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</row>
    <row r="765" spans="1:27" ht="15.75" customHeight="1" x14ac:dyDescent="0.2">
      <c r="A765" s="107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</row>
    <row r="766" spans="1:27" ht="15.75" customHeight="1" x14ac:dyDescent="0.2">
      <c r="A766" s="107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</row>
    <row r="767" spans="1:27" ht="15.75" customHeight="1" x14ac:dyDescent="0.2">
      <c r="A767" s="10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</row>
    <row r="768" spans="1:27" ht="15.75" customHeight="1" x14ac:dyDescent="0.2">
      <c r="A768" s="107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</row>
    <row r="769" spans="1:27" ht="15.75" customHeight="1" x14ac:dyDescent="0.2">
      <c r="A769" s="107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</row>
    <row r="770" spans="1:27" ht="15.75" customHeight="1" x14ac:dyDescent="0.2">
      <c r="A770" s="107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</row>
    <row r="771" spans="1:27" ht="15.75" customHeight="1" x14ac:dyDescent="0.2">
      <c r="A771" s="107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</row>
    <row r="772" spans="1:27" ht="15.75" customHeight="1" x14ac:dyDescent="0.2">
      <c r="A772" s="107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</row>
    <row r="773" spans="1:27" ht="15.75" customHeight="1" x14ac:dyDescent="0.2">
      <c r="A773" s="107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</row>
    <row r="774" spans="1:27" ht="15.75" customHeight="1" x14ac:dyDescent="0.2">
      <c r="A774" s="107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</row>
    <row r="775" spans="1:27" ht="15.75" customHeight="1" x14ac:dyDescent="0.2">
      <c r="A775" s="107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</row>
    <row r="776" spans="1:27" ht="15.75" customHeight="1" x14ac:dyDescent="0.2">
      <c r="A776" s="107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</row>
    <row r="777" spans="1:27" ht="15.75" customHeight="1" x14ac:dyDescent="0.2">
      <c r="A777" s="10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</row>
    <row r="778" spans="1:27" ht="15.75" customHeight="1" x14ac:dyDescent="0.2">
      <c r="A778" s="107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</row>
    <row r="779" spans="1:27" ht="15.75" customHeight="1" x14ac:dyDescent="0.2">
      <c r="A779" s="107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</row>
    <row r="780" spans="1:27" ht="15.75" customHeight="1" x14ac:dyDescent="0.2">
      <c r="A780" s="107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</row>
    <row r="781" spans="1:27" ht="15.75" customHeight="1" x14ac:dyDescent="0.2">
      <c r="A781" s="107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</row>
    <row r="782" spans="1:27" ht="15.75" customHeight="1" x14ac:dyDescent="0.2">
      <c r="A782" s="107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</row>
    <row r="783" spans="1:27" ht="15.75" customHeight="1" x14ac:dyDescent="0.2">
      <c r="A783" s="107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</row>
    <row r="784" spans="1:27" ht="15.75" customHeight="1" x14ac:dyDescent="0.2">
      <c r="A784" s="107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</row>
    <row r="785" spans="1:27" ht="15.75" customHeight="1" x14ac:dyDescent="0.2">
      <c r="A785" s="107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</row>
    <row r="786" spans="1:27" ht="15.75" customHeight="1" x14ac:dyDescent="0.2">
      <c r="A786" s="107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</row>
    <row r="787" spans="1:27" ht="15.75" customHeight="1" x14ac:dyDescent="0.2">
      <c r="A787" s="10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</row>
    <row r="788" spans="1:27" ht="15.75" customHeight="1" x14ac:dyDescent="0.2">
      <c r="A788" s="107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</row>
    <row r="789" spans="1:27" ht="15.75" customHeight="1" x14ac:dyDescent="0.2">
      <c r="A789" s="107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</row>
    <row r="790" spans="1:27" ht="15.75" customHeight="1" x14ac:dyDescent="0.2">
      <c r="A790" s="107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</row>
    <row r="791" spans="1:27" ht="15.75" customHeight="1" x14ac:dyDescent="0.2">
      <c r="A791" s="107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</row>
    <row r="792" spans="1:27" ht="15.75" customHeight="1" x14ac:dyDescent="0.2">
      <c r="A792" s="107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</row>
    <row r="793" spans="1:27" ht="15.75" customHeight="1" x14ac:dyDescent="0.2">
      <c r="A793" s="107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</row>
    <row r="794" spans="1:27" ht="15.75" customHeight="1" x14ac:dyDescent="0.2">
      <c r="A794" s="107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</row>
    <row r="795" spans="1:27" ht="15.75" customHeight="1" x14ac:dyDescent="0.2">
      <c r="A795" s="107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</row>
    <row r="796" spans="1:27" ht="15.75" customHeight="1" x14ac:dyDescent="0.2">
      <c r="A796" s="107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</row>
    <row r="797" spans="1:27" ht="15.75" customHeight="1" x14ac:dyDescent="0.2">
      <c r="A797" s="10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</row>
    <row r="798" spans="1:27" ht="15.75" customHeight="1" x14ac:dyDescent="0.2">
      <c r="A798" s="107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</row>
    <row r="799" spans="1:27" ht="15.75" customHeight="1" x14ac:dyDescent="0.2">
      <c r="A799" s="107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</row>
    <row r="800" spans="1:27" ht="15.75" customHeight="1" x14ac:dyDescent="0.2">
      <c r="A800" s="107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</row>
    <row r="801" spans="1:27" ht="15.75" customHeight="1" x14ac:dyDescent="0.2">
      <c r="A801" s="107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</row>
    <row r="802" spans="1:27" ht="15.75" customHeight="1" x14ac:dyDescent="0.2">
      <c r="A802" s="107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</row>
    <row r="803" spans="1:27" ht="15.75" customHeight="1" x14ac:dyDescent="0.2">
      <c r="A803" s="107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</row>
    <row r="804" spans="1:27" ht="15.75" customHeight="1" x14ac:dyDescent="0.2">
      <c r="A804" s="107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</row>
    <row r="805" spans="1:27" ht="15.75" customHeight="1" x14ac:dyDescent="0.2">
      <c r="A805" s="107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</row>
    <row r="806" spans="1:27" ht="15.75" customHeight="1" x14ac:dyDescent="0.2">
      <c r="A806" s="107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</row>
    <row r="807" spans="1:27" ht="15.75" customHeight="1" x14ac:dyDescent="0.2">
      <c r="A807" s="1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</row>
    <row r="808" spans="1:27" ht="15.75" customHeight="1" x14ac:dyDescent="0.2">
      <c r="A808" s="107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</row>
    <row r="809" spans="1:27" ht="15.75" customHeight="1" x14ac:dyDescent="0.2">
      <c r="A809" s="107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</row>
    <row r="810" spans="1:27" ht="15.75" customHeight="1" x14ac:dyDescent="0.2">
      <c r="A810" s="107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</row>
    <row r="811" spans="1:27" ht="15.75" customHeight="1" x14ac:dyDescent="0.2">
      <c r="A811" s="107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</row>
    <row r="812" spans="1:27" ht="15.75" customHeight="1" x14ac:dyDescent="0.2">
      <c r="A812" s="107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</row>
    <row r="813" spans="1:27" ht="15.75" customHeight="1" x14ac:dyDescent="0.2">
      <c r="A813" s="107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</row>
    <row r="814" spans="1:27" ht="15.75" customHeight="1" x14ac:dyDescent="0.2">
      <c r="A814" s="107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</row>
    <row r="815" spans="1:27" ht="15.75" customHeight="1" x14ac:dyDescent="0.2">
      <c r="A815" s="107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</row>
    <row r="816" spans="1:27" ht="15.75" customHeight="1" x14ac:dyDescent="0.2">
      <c r="A816" s="107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</row>
    <row r="817" spans="1:27" ht="15.75" customHeight="1" x14ac:dyDescent="0.2">
      <c r="A817" s="10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</row>
    <row r="818" spans="1:27" ht="15.75" customHeight="1" x14ac:dyDescent="0.2">
      <c r="A818" s="107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  <c r="AA818" s="107"/>
    </row>
    <row r="819" spans="1:27" ht="15.75" customHeight="1" x14ac:dyDescent="0.2">
      <c r="A819" s="107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</row>
    <row r="820" spans="1:27" ht="15.75" customHeight="1" x14ac:dyDescent="0.2">
      <c r="A820" s="107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</row>
    <row r="821" spans="1:27" ht="15.75" customHeight="1" x14ac:dyDescent="0.2">
      <c r="A821" s="107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</row>
    <row r="822" spans="1:27" ht="15.75" customHeight="1" x14ac:dyDescent="0.2">
      <c r="A822" s="107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</row>
    <row r="823" spans="1:27" ht="15.75" customHeight="1" x14ac:dyDescent="0.2">
      <c r="A823" s="107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</row>
    <row r="824" spans="1:27" ht="15.75" customHeight="1" x14ac:dyDescent="0.2">
      <c r="A824" s="107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</row>
    <row r="825" spans="1:27" ht="15.75" customHeight="1" x14ac:dyDescent="0.2">
      <c r="A825" s="107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</row>
    <row r="826" spans="1:27" ht="15.75" customHeight="1" x14ac:dyDescent="0.2">
      <c r="A826" s="107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</row>
    <row r="827" spans="1:27" ht="15.75" customHeight="1" x14ac:dyDescent="0.2">
      <c r="A827" s="10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</row>
    <row r="828" spans="1:27" ht="15.75" customHeight="1" x14ac:dyDescent="0.2">
      <c r="A828" s="107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</row>
    <row r="829" spans="1:27" ht="15.75" customHeight="1" x14ac:dyDescent="0.2">
      <c r="A829" s="107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</row>
    <row r="830" spans="1:27" ht="15.75" customHeight="1" x14ac:dyDescent="0.2">
      <c r="A830" s="107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</row>
    <row r="831" spans="1:27" ht="15.75" customHeight="1" x14ac:dyDescent="0.2">
      <c r="A831" s="107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</row>
    <row r="832" spans="1:27" ht="15.75" customHeight="1" x14ac:dyDescent="0.2">
      <c r="A832" s="107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</row>
    <row r="833" spans="1:27" ht="15.75" customHeight="1" x14ac:dyDescent="0.2">
      <c r="A833" s="107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</row>
    <row r="834" spans="1:27" ht="15.75" customHeight="1" x14ac:dyDescent="0.2">
      <c r="A834" s="107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</row>
    <row r="835" spans="1:27" ht="15.75" customHeight="1" x14ac:dyDescent="0.2">
      <c r="A835" s="107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</row>
    <row r="836" spans="1:27" ht="15.75" customHeight="1" x14ac:dyDescent="0.2">
      <c r="A836" s="107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</row>
    <row r="837" spans="1:27" ht="15.75" customHeight="1" x14ac:dyDescent="0.2">
      <c r="A837" s="10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</row>
    <row r="838" spans="1:27" ht="15.75" customHeight="1" x14ac:dyDescent="0.2">
      <c r="A838" s="107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</row>
    <row r="839" spans="1:27" ht="15.75" customHeight="1" x14ac:dyDescent="0.2">
      <c r="A839" s="107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</row>
    <row r="840" spans="1:27" ht="15.75" customHeight="1" x14ac:dyDescent="0.2">
      <c r="A840" s="107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</row>
    <row r="841" spans="1:27" ht="15.75" customHeight="1" x14ac:dyDescent="0.2">
      <c r="A841" s="107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</row>
    <row r="842" spans="1:27" ht="15.75" customHeight="1" x14ac:dyDescent="0.2">
      <c r="A842" s="107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</row>
    <row r="843" spans="1:27" ht="15.75" customHeight="1" x14ac:dyDescent="0.2">
      <c r="A843" s="107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</row>
    <row r="844" spans="1:27" ht="15.75" customHeight="1" x14ac:dyDescent="0.2">
      <c r="A844" s="107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</row>
    <row r="845" spans="1:27" ht="15.75" customHeight="1" x14ac:dyDescent="0.2">
      <c r="A845" s="107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</row>
    <row r="846" spans="1:27" ht="15.75" customHeight="1" x14ac:dyDescent="0.2">
      <c r="A846" s="107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</row>
    <row r="847" spans="1:27" ht="15.75" customHeight="1" x14ac:dyDescent="0.2">
      <c r="A847" s="10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</row>
    <row r="848" spans="1:27" ht="15.75" customHeight="1" x14ac:dyDescent="0.2">
      <c r="A848" s="107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</row>
    <row r="849" spans="1:27" ht="15.75" customHeight="1" x14ac:dyDescent="0.2">
      <c r="A849" s="107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</row>
    <row r="850" spans="1:27" ht="15.75" customHeight="1" x14ac:dyDescent="0.2">
      <c r="A850" s="107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</row>
    <row r="851" spans="1:27" ht="15.75" customHeight="1" x14ac:dyDescent="0.2">
      <c r="A851" s="107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</row>
    <row r="852" spans="1:27" ht="15.75" customHeight="1" x14ac:dyDescent="0.2">
      <c r="A852" s="107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</row>
    <row r="853" spans="1:27" ht="15.75" customHeight="1" x14ac:dyDescent="0.2">
      <c r="A853" s="107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</row>
    <row r="854" spans="1:27" ht="15.75" customHeight="1" x14ac:dyDescent="0.2">
      <c r="A854" s="107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</row>
    <row r="855" spans="1:27" ht="15.75" customHeight="1" x14ac:dyDescent="0.2">
      <c r="A855" s="107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</row>
    <row r="856" spans="1:27" ht="15.75" customHeight="1" x14ac:dyDescent="0.2">
      <c r="A856" s="107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</row>
    <row r="857" spans="1:27" ht="15.75" customHeight="1" x14ac:dyDescent="0.2">
      <c r="A857" s="10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</row>
    <row r="858" spans="1:27" ht="15.75" customHeight="1" x14ac:dyDescent="0.2">
      <c r="A858" s="107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</row>
    <row r="859" spans="1:27" ht="15.75" customHeight="1" x14ac:dyDescent="0.2">
      <c r="A859" s="107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</row>
    <row r="860" spans="1:27" ht="15.75" customHeight="1" x14ac:dyDescent="0.2">
      <c r="A860" s="107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</row>
    <row r="861" spans="1:27" ht="15.75" customHeight="1" x14ac:dyDescent="0.2">
      <c r="A861" s="107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</row>
    <row r="862" spans="1:27" ht="15.75" customHeight="1" x14ac:dyDescent="0.2">
      <c r="A862" s="107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</row>
    <row r="863" spans="1:27" ht="15.75" customHeight="1" x14ac:dyDescent="0.2">
      <c r="A863" s="107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</row>
    <row r="864" spans="1:27" ht="15.75" customHeight="1" x14ac:dyDescent="0.2">
      <c r="A864" s="107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</row>
    <row r="865" spans="1:27" ht="15.75" customHeight="1" x14ac:dyDescent="0.2">
      <c r="A865" s="107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</row>
    <row r="866" spans="1:27" ht="15.75" customHeight="1" x14ac:dyDescent="0.2">
      <c r="A866" s="107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</row>
    <row r="867" spans="1:27" ht="15.75" customHeight="1" x14ac:dyDescent="0.2">
      <c r="A867" s="10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</row>
    <row r="868" spans="1:27" ht="15.75" customHeight="1" x14ac:dyDescent="0.2">
      <c r="A868" s="107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</row>
    <row r="869" spans="1:27" ht="15.75" customHeight="1" x14ac:dyDescent="0.2">
      <c r="A869" s="107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</row>
    <row r="870" spans="1:27" ht="15.75" customHeight="1" x14ac:dyDescent="0.2">
      <c r="A870" s="107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</row>
    <row r="871" spans="1:27" ht="15.75" customHeight="1" x14ac:dyDescent="0.2">
      <c r="A871" s="107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</row>
    <row r="872" spans="1:27" ht="15.75" customHeight="1" x14ac:dyDescent="0.2">
      <c r="A872" s="107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</row>
    <row r="873" spans="1:27" ht="15.75" customHeight="1" x14ac:dyDescent="0.2">
      <c r="A873" s="107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</row>
    <row r="874" spans="1:27" ht="15.75" customHeight="1" x14ac:dyDescent="0.2">
      <c r="A874" s="107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</row>
    <row r="875" spans="1:27" ht="15.75" customHeight="1" x14ac:dyDescent="0.2">
      <c r="A875" s="107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</row>
    <row r="876" spans="1:27" ht="15.75" customHeight="1" x14ac:dyDescent="0.2">
      <c r="A876" s="107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</row>
    <row r="877" spans="1:27" ht="15.75" customHeight="1" x14ac:dyDescent="0.2">
      <c r="A877" s="10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</row>
    <row r="878" spans="1:27" ht="15.75" customHeight="1" x14ac:dyDescent="0.2">
      <c r="A878" s="107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</row>
    <row r="879" spans="1:27" ht="15.75" customHeight="1" x14ac:dyDescent="0.2">
      <c r="A879" s="107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</row>
    <row r="880" spans="1:27" ht="15.75" customHeight="1" x14ac:dyDescent="0.2">
      <c r="A880" s="107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</row>
    <row r="881" spans="1:27" ht="15.75" customHeight="1" x14ac:dyDescent="0.2">
      <c r="A881" s="107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</row>
    <row r="882" spans="1:27" ht="15.75" customHeight="1" x14ac:dyDescent="0.2">
      <c r="A882" s="107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</row>
    <row r="883" spans="1:27" ht="15.75" customHeight="1" x14ac:dyDescent="0.2">
      <c r="A883" s="107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</row>
    <row r="884" spans="1:27" ht="15.75" customHeight="1" x14ac:dyDescent="0.2">
      <c r="A884" s="107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  <c r="AA884" s="107"/>
    </row>
    <row r="885" spans="1:27" ht="15.75" customHeight="1" x14ac:dyDescent="0.2">
      <c r="A885" s="107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</row>
    <row r="886" spans="1:27" ht="15.75" customHeight="1" x14ac:dyDescent="0.2">
      <c r="A886" s="107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</row>
    <row r="887" spans="1:27" ht="15.75" customHeight="1" x14ac:dyDescent="0.2">
      <c r="A887" s="10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</row>
    <row r="888" spans="1:27" ht="15.75" customHeight="1" x14ac:dyDescent="0.2">
      <c r="A888" s="107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</row>
    <row r="889" spans="1:27" ht="15.75" customHeight="1" x14ac:dyDescent="0.2">
      <c r="A889" s="107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</row>
    <row r="890" spans="1:27" ht="15.75" customHeight="1" x14ac:dyDescent="0.2">
      <c r="A890" s="107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</row>
    <row r="891" spans="1:27" ht="15.75" customHeight="1" x14ac:dyDescent="0.2">
      <c r="A891" s="107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</row>
    <row r="892" spans="1:27" ht="15.75" customHeight="1" x14ac:dyDescent="0.2">
      <c r="A892" s="107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</row>
    <row r="893" spans="1:27" ht="15.75" customHeight="1" x14ac:dyDescent="0.2">
      <c r="A893" s="107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</row>
    <row r="894" spans="1:27" ht="15.75" customHeight="1" x14ac:dyDescent="0.2">
      <c r="A894" s="107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</row>
    <row r="895" spans="1:27" ht="15.75" customHeight="1" x14ac:dyDescent="0.2">
      <c r="A895" s="107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</row>
    <row r="896" spans="1:27" ht="15.75" customHeight="1" x14ac:dyDescent="0.2">
      <c r="A896" s="107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</row>
    <row r="897" spans="1:27" ht="15.75" customHeight="1" x14ac:dyDescent="0.2">
      <c r="A897" s="10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</row>
    <row r="898" spans="1:27" ht="15.75" customHeight="1" x14ac:dyDescent="0.2">
      <c r="A898" s="107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</row>
    <row r="899" spans="1:27" ht="15.75" customHeight="1" x14ac:dyDescent="0.2">
      <c r="A899" s="107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</row>
    <row r="900" spans="1:27" ht="15.75" customHeight="1" x14ac:dyDescent="0.2">
      <c r="A900" s="107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</row>
    <row r="901" spans="1:27" ht="15.75" customHeight="1" x14ac:dyDescent="0.2">
      <c r="A901" s="107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</row>
    <row r="902" spans="1:27" ht="15.75" customHeight="1" x14ac:dyDescent="0.2">
      <c r="A902" s="107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</row>
    <row r="903" spans="1:27" ht="15.75" customHeight="1" x14ac:dyDescent="0.2">
      <c r="A903" s="107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</row>
    <row r="904" spans="1:27" ht="15.75" customHeight="1" x14ac:dyDescent="0.2">
      <c r="A904" s="107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</row>
    <row r="905" spans="1:27" ht="15.75" customHeight="1" x14ac:dyDescent="0.2">
      <c r="A905" s="107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</row>
    <row r="906" spans="1:27" ht="15.75" customHeight="1" x14ac:dyDescent="0.2">
      <c r="A906" s="107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</row>
    <row r="907" spans="1:27" ht="15.75" customHeight="1" x14ac:dyDescent="0.2">
      <c r="A907" s="1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</row>
    <row r="908" spans="1:27" ht="15.75" customHeight="1" x14ac:dyDescent="0.2">
      <c r="A908" s="107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</row>
    <row r="909" spans="1:27" ht="15.75" customHeight="1" x14ac:dyDescent="0.2">
      <c r="A909" s="107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</row>
    <row r="910" spans="1:27" ht="15.75" customHeight="1" x14ac:dyDescent="0.2">
      <c r="A910" s="107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</row>
    <row r="911" spans="1:27" ht="15.75" customHeight="1" x14ac:dyDescent="0.2">
      <c r="A911" s="107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</row>
    <row r="912" spans="1:27" ht="15.75" customHeight="1" x14ac:dyDescent="0.2">
      <c r="A912" s="107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</row>
    <row r="913" spans="1:27" ht="15.75" customHeight="1" x14ac:dyDescent="0.2">
      <c r="A913" s="107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</row>
    <row r="914" spans="1:27" ht="15.75" customHeight="1" x14ac:dyDescent="0.2">
      <c r="A914" s="107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</row>
    <row r="915" spans="1:27" ht="15.75" customHeight="1" x14ac:dyDescent="0.2">
      <c r="A915" s="107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</row>
    <row r="916" spans="1:27" ht="15.75" customHeight="1" x14ac:dyDescent="0.2">
      <c r="A916" s="107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</row>
    <row r="917" spans="1:27" ht="15.75" customHeight="1" x14ac:dyDescent="0.2">
      <c r="A917" s="10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</row>
    <row r="918" spans="1:27" ht="15.75" customHeight="1" x14ac:dyDescent="0.2">
      <c r="A918" s="107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</row>
    <row r="919" spans="1:27" ht="15.75" customHeight="1" x14ac:dyDescent="0.2">
      <c r="A919" s="107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</row>
    <row r="920" spans="1:27" ht="15.75" customHeight="1" x14ac:dyDescent="0.2">
      <c r="A920" s="107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</row>
    <row r="921" spans="1:27" ht="15.75" customHeight="1" x14ac:dyDescent="0.2">
      <c r="A921" s="107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</row>
    <row r="922" spans="1:27" ht="15.75" customHeight="1" x14ac:dyDescent="0.2">
      <c r="A922" s="107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</row>
    <row r="923" spans="1:27" ht="15.75" customHeight="1" x14ac:dyDescent="0.2">
      <c r="A923" s="107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</row>
    <row r="924" spans="1:27" ht="15.75" customHeight="1" x14ac:dyDescent="0.2">
      <c r="A924" s="107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</row>
    <row r="925" spans="1:27" ht="15.75" customHeight="1" x14ac:dyDescent="0.2">
      <c r="A925" s="107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</row>
    <row r="926" spans="1:27" ht="15.75" customHeight="1" x14ac:dyDescent="0.2">
      <c r="A926" s="107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</row>
    <row r="927" spans="1:27" ht="15.75" customHeight="1" x14ac:dyDescent="0.2">
      <c r="A927" s="10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</row>
    <row r="928" spans="1:27" ht="15.75" customHeight="1" x14ac:dyDescent="0.2">
      <c r="A928" s="107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</row>
    <row r="929" spans="1:27" ht="15.75" customHeight="1" x14ac:dyDescent="0.2">
      <c r="A929" s="107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</row>
    <row r="930" spans="1:27" ht="15.75" customHeight="1" x14ac:dyDescent="0.2">
      <c r="A930" s="107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</row>
    <row r="931" spans="1:27" ht="15.75" customHeight="1" x14ac:dyDescent="0.2">
      <c r="A931" s="107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</row>
    <row r="932" spans="1:27" ht="15.75" customHeight="1" x14ac:dyDescent="0.2">
      <c r="A932" s="107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</row>
    <row r="933" spans="1:27" ht="15.75" customHeight="1" x14ac:dyDescent="0.2">
      <c r="A933" s="107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</row>
    <row r="934" spans="1:27" ht="15.75" customHeight="1" x14ac:dyDescent="0.2">
      <c r="A934" s="107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</row>
    <row r="935" spans="1:27" ht="15.75" customHeight="1" x14ac:dyDescent="0.2">
      <c r="A935" s="107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</row>
    <row r="936" spans="1:27" ht="15.75" customHeight="1" x14ac:dyDescent="0.2">
      <c r="A936" s="107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</row>
    <row r="937" spans="1:27" ht="15.75" customHeight="1" x14ac:dyDescent="0.2">
      <c r="A937" s="10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</row>
    <row r="938" spans="1:27" ht="15.75" customHeight="1" x14ac:dyDescent="0.2">
      <c r="A938" s="107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</row>
    <row r="939" spans="1:27" ht="15.75" customHeight="1" x14ac:dyDescent="0.2">
      <c r="A939" s="107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</row>
    <row r="940" spans="1:27" ht="15.75" customHeight="1" x14ac:dyDescent="0.2">
      <c r="A940" s="107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</row>
    <row r="941" spans="1:27" ht="15.75" customHeight="1" x14ac:dyDescent="0.2">
      <c r="A941" s="107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</row>
    <row r="942" spans="1:27" ht="15.75" customHeight="1" x14ac:dyDescent="0.2">
      <c r="A942" s="107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</row>
    <row r="943" spans="1:27" ht="15.75" customHeight="1" x14ac:dyDescent="0.2">
      <c r="A943" s="107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</row>
    <row r="944" spans="1:27" ht="15.75" customHeight="1" x14ac:dyDescent="0.2">
      <c r="A944" s="107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</row>
    <row r="945" spans="1:27" ht="15.75" customHeight="1" x14ac:dyDescent="0.2">
      <c r="A945" s="107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</row>
    <row r="946" spans="1:27" ht="15.75" customHeight="1" x14ac:dyDescent="0.2">
      <c r="A946" s="107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</row>
    <row r="947" spans="1:27" ht="15.75" customHeight="1" x14ac:dyDescent="0.2">
      <c r="A947" s="10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</row>
    <row r="948" spans="1:27" ht="15.75" customHeight="1" x14ac:dyDescent="0.2">
      <c r="A948" s="107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</row>
    <row r="949" spans="1:27" ht="15.75" customHeight="1" x14ac:dyDescent="0.2">
      <c r="A949" s="107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</row>
    <row r="950" spans="1:27" ht="15.75" customHeight="1" x14ac:dyDescent="0.2">
      <c r="A950" s="107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</row>
    <row r="951" spans="1:27" ht="15.75" customHeight="1" x14ac:dyDescent="0.2">
      <c r="A951" s="107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</row>
    <row r="952" spans="1:27" ht="15.75" customHeight="1" x14ac:dyDescent="0.2">
      <c r="A952" s="107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</row>
    <row r="953" spans="1:27" ht="15.75" customHeight="1" x14ac:dyDescent="0.2">
      <c r="A953" s="107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</row>
    <row r="954" spans="1:27" ht="15.75" customHeight="1" x14ac:dyDescent="0.2">
      <c r="A954" s="107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</row>
    <row r="955" spans="1:27" ht="15.75" customHeight="1" x14ac:dyDescent="0.2">
      <c r="A955" s="107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</row>
    <row r="956" spans="1:27" ht="15.75" customHeight="1" x14ac:dyDescent="0.2">
      <c r="A956" s="107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</row>
    <row r="957" spans="1:27" ht="15.75" customHeight="1" x14ac:dyDescent="0.2">
      <c r="A957" s="10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</row>
    <row r="958" spans="1:27" ht="15.75" customHeight="1" x14ac:dyDescent="0.2">
      <c r="A958" s="107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</row>
    <row r="959" spans="1:27" ht="15.75" customHeight="1" x14ac:dyDescent="0.2">
      <c r="A959" s="107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</row>
    <row r="960" spans="1:27" ht="15.75" customHeight="1" x14ac:dyDescent="0.2">
      <c r="A960" s="107"/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</row>
    <row r="961" spans="1:27" ht="15.75" customHeight="1" x14ac:dyDescent="0.2">
      <c r="A961" s="107"/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</row>
    <row r="962" spans="1:27" ht="15.75" customHeight="1" x14ac:dyDescent="0.2">
      <c r="A962" s="107"/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</row>
    <row r="963" spans="1:27" ht="15.75" customHeight="1" x14ac:dyDescent="0.2">
      <c r="A963" s="107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</row>
    <row r="964" spans="1:27" ht="15.75" customHeight="1" x14ac:dyDescent="0.2">
      <c r="A964" s="107"/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</row>
    <row r="965" spans="1:27" ht="15.75" customHeight="1" x14ac:dyDescent="0.2">
      <c r="A965" s="107"/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</row>
    <row r="966" spans="1:27" ht="15.75" customHeight="1" x14ac:dyDescent="0.2">
      <c r="A966" s="107"/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</row>
    <row r="967" spans="1:27" ht="15.75" customHeight="1" x14ac:dyDescent="0.2">
      <c r="A967" s="107"/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</row>
    <row r="968" spans="1:27" ht="15.75" customHeight="1" x14ac:dyDescent="0.2">
      <c r="A968" s="107"/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</row>
    <row r="969" spans="1:27" ht="15.75" customHeight="1" x14ac:dyDescent="0.2">
      <c r="A969" s="107"/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</row>
    <row r="970" spans="1:27" ht="15.75" customHeight="1" x14ac:dyDescent="0.2">
      <c r="A970" s="107"/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</row>
    <row r="971" spans="1:27" ht="15.75" customHeight="1" x14ac:dyDescent="0.2">
      <c r="A971" s="107"/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</row>
    <row r="972" spans="1:27" ht="15.75" customHeight="1" x14ac:dyDescent="0.2">
      <c r="A972" s="107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</row>
    <row r="973" spans="1:27" ht="15.75" customHeight="1" x14ac:dyDescent="0.2">
      <c r="A973" s="107"/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</row>
    <row r="974" spans="1:27" ht="15.75" customHeight="1" x14ac:dyDescent="0.2">
      <c r="A974" s="107"/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</row>
    <row r="975" spans="1:27" ht="15.75" customHeight="1" x14ac:dyDescent="0.2">
      <c r="A975" s="107"/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</row>
    <row r="976" spans="1:27" ht="15.75" customHeight="1" x14ac:dyDescent="0.2">
      <c r="A976" s="107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</row>
    <row r="977" spans="1:27" ht="15.75" customHeight="1" x14ac:dyDescent="0.2">
      <c r="A977" s="107"/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</row>
    <row r="978" spans="1:27" ht="15.75" customHeight="1" x14ac:dyDescent="0.2">
      <c r="A978" s="107"/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</row>
    <row r="979" spans="1:27" ht="15.75" customHeight="1" x14ac:dyDescent="0.2">
      <c r="A979" s="107"/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</row>
    <row r="980" spans="1:27" ht="15.75" customHeight="1" x14ac:dyDescent="0.2">
      <c r="A980" s="107"/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</row>
    <row r="981" spans="1:27" ht="15.75" customHeight="1" x14ac:dyDescent="0.2">
      <c r="A981" s="107"/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</row>
    <row r="982" spans="1:27" ht="15.75" customHeight="1" x14ac:dyDescent="0.2">
      <c r="A982" s="107"/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</row>
    <row r="983" spans="1:27" ht="15.75" customHeight="1" x14ac:dyDescent="0.2">
      <c r="A983" s="107"/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</row>
    <row r="984" spans="1:27" ht="15.75" customHeight="1" x14ac:dyDescent="0.2">
      <c r="A984" s="107"/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</row>
    <row r="985" spans="1:27" ht="15.75" customHeight="1" x14ac:dyDescent="0.2">
      <c r="A985" s="107"/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</row>
    <row r="986" spans="1:27" ht="15.75" customHeight="1" x14ac:dyDescent="0.2">
      <c r="A986" s="107"/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</row>
    <row r="987" spans="1:27" ht="15.75" customHeight="1" x14ac:dyDescent="0.2">
      <c r="A987" s="107"/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</row>
    <row r="988" spans="1:27" ht="15.75" customHeight="1" x14ac:dyDescent="0.2">
      <c r="A988" s="107"/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</row>
    <row r="989" spans="1:27" ht="15.75" customHeight="1" x14ac:dyDescent="0.2">
      <c r="A989" s="107"/>
      <c r="B989" s="107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  <c r="AA989" s="107"/>
    </row>
    <row r="990" spans="1:27" ht="15.75" customHeight="1" x14ac:dyDescent="0.2">
      <c r="A990" s="107"/>
      <c r="B990" s="107"/>
      <c r="C990" s="10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</row>
    <row r="991" spans="1:27" ht="15.75" customHeight="1" x14ac:dyDescent="0.2">
      <c r="A991" s="107"/>
      <c r="B991" s="107"/>
      <c r="C991" s="10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</row>
    <row r="992" spans="1:27" ht="15.75" customHeight="1" x14ac:dyDescent="0.2">
      <c r="A992" s="107"/>
      <c r="B992" s="107"/>
      <c r="C992" s="10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</row>
    <row r="993" spans="1:27" ht="15.75" customHeight="1" x14ac:dyDescent="0.2">
      <c r="A993" s="107"/>
      <c r="B993" s="107"/>
      <c r="C993" s="10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</row>
    <row r="994" spans="1:27" ht="15.75" customHeight="1" x14ac:dyDescent="0.2">
      <c r="A994" s="107"/>
      <c r="B994" s="107"/>
      <c r="C994" s="10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</row>
    <row r="995" spans="1:27" ht="15.75" customHeight="1" x14ac:dyDescent="0.2">
      <c r="A995" s="107"/>
      <c r="B995" s="107"/>
      <c r="C995" s="107"/>
      <c r="D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</row>
    <row r="996" spans="1:27" ht="15.75" customHeight="1" x14ac:dyDescent="0.2">
      <c r="A996" s="107"/>
      <c r="B996" s="107"/>
      <c r="C996" s="107"/>
      <c r="D996" s="107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</row>
    <row r="997" spans="1:27" ht="15.75" customHeight="1" x14ac:dyDescent="0.2">
      <c r="A997" s="107"/>
      <c r="B997" s="107"/>
      <c r="C997" s="107"/>
      <c r="D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</row>
    <row r="998" spans="1:27" ht="15.75" customHeight="1" x14ac:dyDescent="0.2">
      <c r="A998" s="107"/>
      <c r="B998" s="107"/>
      <c r="C998" s="107"/>
      <c r="D998" s="107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</row>
    <row r="999" spans="1:27" ht="15.75" customHeight="1" x14ac:dyDescent="0.2">
      <c r="A999" s="107"/>
      <c r="B999" s="107"/>
      <c r="C999" s="107"/>
      <c r="D999" s="107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</row>
    <row r="1000" spans="1:27" ht="15.75" customHeight="1" x14ac:dyDescent="0.2">
      <c r="A1000" s="107"/>
      <c r="B1000" s="107"/>
      <c r="C1000" s="107"/>
      <c r="D1000" s="107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</row>
    <row r="1001" spans="1:27" ht="15.75" customHeight="1" x14ac:dyDescent="0.2">
      <c r="A1001" s="107"/>
      <c r="B1001" s="107"/>
      <c r="C1001" s="107"/>
      <c r="D1001" s="107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</row>
    <row r="1002" spans="1:27" ht="15.75" customHeight="1" x14ac:dyDescent="0.2">
      <c r="A1002" s="107"/>
      <c r="B1002" s="107"/>
      <c r="C1002" s="107"/>
      <c r="D1002" s="107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</row>
    <row r="1003" spans="1:27" ht="15.75" customHeight="1" x14ac:dyDescent="0.2">
      <c r="A1003" s="107"/>
      <c r="B1003" s="107"/>
      <c r="C1003" s="107"/>
      <c r="D1003" s="107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</row>
    <row r="1004" spans="1:27" ht="15.75" customHeight="1" x14ac:dyDescent="0.2">
      <c r="A1004" s="107"/>
      <c r="B1004" s="107"/>
      <c r="C1004" s="107"/>
      <c r="D1004" s="107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</row>
    <row r="1005" spans="1:27" ht="15.75" customHeight="1" x14ac:dyDescent="0.2">
      <c r="A1005" s="107"/>
      <c r="B1005" s="107"/>
      <c r="C1005" s="107"/>
      <c r="D1005" s="107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</row>
    <row r="1006" spans="1:27" ht="15.75" customHeight="1" x14ac:dyDescent="0.2">
      <c r="A1006" s="107"/>
      <c r="B1006" s="107"/>
      <c r="C1006" s="107"/>
      <c r="D1006" s="107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</row>
    <row r="1007" spans="1:27" ht="15.75" customHeight="1" x14ac:dyDescent="0.2">
      <c r="A1007" s="107"/>
      <c r="B1007" s="107"/>
      <c r="C1007" s="107"/>
      <c r="D1007" s="107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</row>
  </sheetData>
  <sheetProtection algorithmName="SHA-512" hashValue="ocO+0pwzAsGt5yVq6M9q5VbjO817zjwCT+9DWopVJ9wfvyAv3xwiS6MJYYAs2ZBPc0be4d+V//xLDUXVN2g9fA==" saltValue="1mdqGxcF9LZeGURPiD2OCQ==" spinCount="100000" sheet="1" objects="1" scenarios="1"/>
  <mergeCells count="47">
    <mergeCell ref="C55:D55"/>
    <mergeCell ref="B56:D56"/>
    <mergeCell ref="B12:C13"/>
    <mergeCell ref="C53:D53"/>
    <mergeCell ref="C54:D54"/>
    <mergeCell ref="C29:D29"/>
    <mergeCell ref="C42:D42"/>
    <mergeCell ref="C50:D50"/>
    <mergeCell ref="C45:D45"/>
    <mergeCell ref="C46:D46"/>
    <mergeCell ref="C47:D47"/>
    <mergeCell ref="C48:D48"/>
    <mergeCell ref="C49:D49"/>
    <mergeCell ref="C37:D37"/>
    <mergeCell ref="C38:D38"/>
    <mergeCell ref="C39:D39"/>
    <mergeCell ref="C20:D20"/>
    <mergeCell ref="C21:D21"/>
    <mergeCell ref="C22:D22"/>
    <mergeCell ref="C23:D23"/>
    <mergeCell ref="B2:F6"/>
    <mergeCell ref="C16:D17"/>
    <mergeCell ref="B15:F15"/>
    <mergeCell ref="B16:B17"/>
    <mergeCell ref="E16:F16"/>
    <mergeCell ref="B19:F19"/>
    <mergeCell ref="B31:F31"/>
    <mergeCell ref="B71:F71"/>
    <mergeCell ref="B72:F72"/>
    <mergeCell ref="B44:F44"/>
    <mergeCell ref="B52:F52"/>
    <mergeCell ref="C59:G59"/>
    <mergeCell ref="C62:G62"/>
    <mergeCell ref="C63:G63"/>
    <mergeCell ref="B66:F70"/>
    <mergeCell ref="C40:D40"/>
    <mergeCell ref="C41:D41"/>
    <mergeCell ref="C32:D32"/>
    <mergeCell ref="C33:D33"/>
    <mergeCell ref="C34:D34"/>
    <mergeCell ref="C35:D35"/>
    <mergeCell ref="C36:D36"/>
    <mergeCell ref="C24:D24"/>
    <mergeCell ref="C25:D25"/>
    <mergeCell ref="C26:D26"/>
    <mergeCell ref="C27:D27"/>
    <mergeCell ref="C28:D28"/>
  </mergeCells>
  <printOptions horizontalCentered="1"/>
  <pageMargins left="0.7" right="0.7" top="0.75" bottom="0.75" header="0.3" footer="0.3"/>
  <pageSetup paperSize="9" scale="3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37440-499B-401D-BC57-2FD08E69272F}">
  <sheetPr>
    <pageSetUpPr fitToPage="1"/>
  </sheetPr>
  <dimension ref="A1:AD51"/>
  <sheetViews>
    <sheetView showGridLines="0" view="pageBreakPreview" topLeftCell="A4" zoomScale="85" zoomScaleNormal="55" zoomScaleSheetLayoutView="85" workbookViewId="0">
      <selection activeCell="D16" sqref="D16"/>
    </sheetView>
  </sheetViews>
  <sheetFormatPr defaultColWidth="12.625" defaultRowHeight="15" customHeight="1" x14ac:dyDescent="0.2"/>
  <cols>
    <col min="1" max="1" width="2.125" style="152" customWidth="1"/>
    <col min="2" max="2" width="10.25" style="152" customWidth="1"/>
    <col min="3" max="3" width="24.375" style="152" customWidth="1"/>
    <col min="4" max="7" width="25.25" style="152" customWidth="1"/>
    <col min="8" max="8" width="32.625" style="152" customWidth="1"/>
    <col min="9" max="9" width="21.75" style="152" customWidth="1"/>
    <col min="10" max="28" width="8.25" style="152" customWidth="1"/>
    <col min="29" max="29" width="13" style="152" customWidth="1"/>
    <col min="30" max="16384" width="12.625" style="152"/>
  </cols>
  <sheetData>
    <row r="1" spans="1:30" ht="14.25" x14ac:dyDescent="0.2">
      <c r="A1" s="151"/>
      <c r="B1" s="151"/>
      <c r="C1" s="229"/>
      <c r="D1" s="229"/>
      <c r="E1" s="229"/>
      <c r="F1" s="229"/>
      <c r="G1" s="229"/>
      <c r="H1" s="229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</row>
    <row r="2" spans="1:30" ht="18.75" customHeight="1" x14ac:dyDescent="0.2">
      <c r="A2" s="153"/>
      <c r="B2" s="364" t="s">
        <v>561</v>
      </c>
      <c r="C2" s="365"/>
      <c r="D2" s="365"/>
      <c r="E2" s="365"/>
      <c r="F2" s="366"/>
      <c r="G2" s="366"/>
      <c r="H2" s="366"/>
      <c r="I2" s="367"/>
      <c r="J2" s="153"/>
      <c r="K2" s="154"/>
      <c r="L2" s="154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5"/>
      <c r="AA2" s="155"/>
      <c r="AB2" s="155"/>
      <c r="AC2" s="155"/>
      <c r="AD2" s="151"/>
    </row>
    <row r="3" spans="1:30" ht="18.75" customHeight="1" x14ac:dyDescent="0.2">
      <c r="A3" s="153"/>
      <c r="B3" s="368"/>
      <c r="C3" s="369"/>
      <c r="D3" s="369"/>
      <c r="E3" s="369"/>
      <c r="F3" s="370"/>
      <c r="G3" s="370"/>
      <c r="H3" s="370"/>
      <c r="I3" s="371"/>
      <c r="J3" s="153"/>
      <c r="K3" s="154"/>
      <c r="L3" s="154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5"/>
      <c r="AA3" s="155"/>
      <c r="AB3" s="155"/>
      <c r="AC3" s="155"/>
      <c r="AD3" s="151"/>
    </row>
    <row r="4" spans="1:30" ht="18.75" customHeight="1" x14ac:dyDescent="0.2">
      <c r="A4" s="153"/>
      <c r="B4" s="368"/>
      <c r="C4" s="369"/>
      <c r="D4" s="369"/>
      <c r="E4" s="369"/>
      <c r="F4" s="370"/>
      <c r="G4" s="370"/>
      <c r="H4" s="370"/>
      <c r="I4" s="371"/>
      <c r="J4" s="153"/>
      <c r="K4" s="154"/>
      <c r="L4" s="154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5"/>
      <c r="AA4" s="155"/>
      <c r="AB4" s="155"/>
      <c r="AC4" s="155"/>
      <c r="AD4" s="151"/>
    </row>
    <row r="5" spans="1:30" ht="18.75" customHeight="1" x14ac:dyDescent="0.2">
      <c r="A5" s="153"/>
      <c r="B5" s="368"/>
      <c r="C5" s="369"/>
      <c r="D5" s="369"/>
      <c r="E5" s="369"/>
      <c r="F5" s="370"/>
      <c r="G5" s="370"/>
      <c r="H5" s="370"/>
      <c r="I5" s="371"/>
      <c r="J5" s="153"/>
      <c r="K5" s="154"/>
      <c r="L5" s="154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5"/>
      <c r="AA5" s="155"/>
      <c r="AB5" s="155"/>
      <c r="AC5" s="155"/>
      <c r="AD5" s="151"/>
    </row>
    <row r="6" spans="1:30" ht="18.75" customHeight="1" x14ac:dyDescent="0.2">
      <c r="A6" s="153"/>
      <c r="B6" s="372"/>
      <c r="C6" s="373"/>
      <c r="D6" s="373"/>
      <c r="E6" s="373"/>
      <c r="F6" s="373"/>
      <c r="G6" s="373"/>
      <c r="H6" s="373"/>
      <c r="I6" s="374"/>
      <c r="J6" s="153"/>
      <c r="K6" s="154"/>
      <c r="L6" s="154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5"/>
      <c r="AA6" s="155"/>
      <c r="AB6" s="155"/>
      <c r="AC6" s="155"/>
      <c r="AD6" s="151"/>
    </row>
    <row r="7" spans="1:30" ht="15" customHeight="1" x14ac:dyDescent="0.2">
      <c r="A7" s="156"/>
      <c r="B7" s="230"/>
      <c r="C7" s="230"/>
      <c r="D7" s="230"/>
      <c r="E7" s="230"/>
      <c r="F7" s="230"/>
      <c r="G7" s="230"/>
      <c r="H7" s="230"/>
      <c r="I7" s="230"/>
      <c r="J7" s="156"/>
      <c r="K7" s="157"/>
      <c r="L7" s="157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1"/>
    </row>
    <row r="8" spans="1:30" ht="15" customHeight="1" x14ac:dyDescent="0.2">
      <c r="A8" s="156"/>
      <c r="B8" s="231" t="str">
        <f>'DADOS GERAIS'!B8</f>
        <v>Secretaria de Atenção Especializada à Saúde</v>
      </c>
      <c r="C8" s="232"/>
      <c r="D8" s="232"/>
      <c r="E8" s="232"/>
      <c r="F8" s="233"/>
      <c r="G8" s="6" t="str">
        <f>RESUMO!D8</f>
        <v>BDI Geral:</v>
      </c>
      <c r="H8" s="232" t="s">
        <v>16</v>
      </c>
      <c r="I8" s="234" t="s">
        <v>10</v>
      </c>
      <c r="J8" s="156"/>
      <c r="K8" s="157"/>
      <c r="L8" s="157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1"/>
    </row>
    <row r="9" spans="1:30" ht="15" customHeight="1" x14ac:dyDescent="0.2">
      <c r="A9" s="156"/>
      <c r="B9" s="235" t="str">
        <f>'DADOS GERAIS'!B9</f>
        <v>Unidade Básica de Saúde Porte 1 - Área Construída: 389,78m²</v>
      </c>
      <c r="C9" s="236"/>
      <c r="D9" s="236"/>
      <c r="E9" s="236"/>
      <c r="F9" s="237"/>
      <c r="G9" s="83">
        <f>RESUMO!D9</f>
        <v>0.24875249461101823</v>
      </c>
      <c r="H9" s="238">
        <f>'ENCARGOS SOCIAIS'!F56</f>
        <v>0.47739999999999999</v>
      </c>
      <c r="I9" s="239" t="str">
        <f>'DADOS GERAIS'!C22</f>
        <v>11/02/2025</v>
      </c>
      <c r="J9" s="156"/>
      <c r="K9" s="157"/>
      <c r="L9" s="157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1"/>
    </row>
    <row r="10" spans="1:30" ht="15" customHeight="1" x14ac:dyDescent="0.2">
      <c r="A10" s="156"/>
      <c r="B10" s="240"/>
      <c r="C10" s="155"/>
      <c r="D10" s="155"/>
      <c r="E10" s="155"/>
      <c r="F10" s="237"/>
      <c r="G10" s="9"/>
      <c r="H10" s="151"/>
      <c r="I10" s="241"/>
      <c r="J10" s="156"/>
      <c r="K10" s="157"/>
      <c r="L10" s="157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1"/>
    </row>
    <row r="11" spans="1:30" ht="15" customHeight="1" x14ac:dyDescent="0.2">
      <c r="A11" s="156"/>
      <c r="B11" s="242" t="str">
        <f>'DADOS GERAIS'!B11</f>
        <v>Bancos:</v>
      </c>
      <c r="C11" s="243"/>
      <c r="D11" s="243"/>
      <c r="E11" s="243"/>
      <c r="F11" s="237"/>
      <c r="G11" s="9">
        <f>RESUMO!D11</f>
        <v>0</v>
      </c>
      <c r="H11" s="243" t="s">
        <v>18</v>
      </c>
      <c r="I11" s="241" t="s">
        <v>11</v>
      </c>
      <c r="J11" s="156"/>
      <c r="K11" s="157"/>
      <c r="L11" s="157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1"/>
    </row>
    <row r="12" spans="1:30" ht="15" customHeight="1" x14ac:dyDescent="0.2">
      <c r="A12" s="156"/>
      <c r="B12" s="375" t="str">
        <f>'DADOS GERAIS'!B12</f>
        <v>SINAPI (01/2025) - ORSE (03/2024) - SCO (01/2025) - EMOP (12/2024)</v>
      </c>
      <c r="C12" s="376"/>
      <c r="D12" s="376"/>
      <c r="E12" s="376"/>
      <c r="F12" s="376"/>
      <c r="G12" s="83">
        <f>RESUMO!D12</f>
        <v>0</v>
      </c>
      <c r="H12" s="238">
        <f>'ENCARGOS SOCIAIS'!E56</f>
        <v>0.85795980000000005</v>
      </c>
      <c r="I12" s="244" t="str">
        <f>'DADOS GERAIS'!C23</f>
        <v>03</v>
      </c>
      <c r="J12" s="156"/>
      <c r="K12" s="157"/>
      <c r="L12" s="157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1"/>
    </row>
    <row r="13" spans="1:30" ht="15" customHeight="1" x14ac:dyDescent="0.2">
      <c r="A13" s="156"/>
      <c r="B13" s="377"/>
      <c r="C13" s="378"/>
      <c r="D13" s="378"/>
      <c r="E13" s="378"/>
      <c r="F13" s="378"/>
      <c r="G13" s="14"/>
      <c r="H13" s="245"/>
      <c r="I13" s="246"/>
      <c r="J13" s="156"/>
      <c r="K13" s="157"/>
      <c r="L13" s="157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1"/>
    </row>
    <row r="14" spans="1:30" ht="8.25" customHeight="1" x14ac:dyDescent="0.2">
      <c r="A14" s="151"/>
      <c r="B14" s="247"/>
      <c r="C14" s="229"/>
      <c r="D14" s="229"/>
      <c r="E14" s="229"/>
      <c r="F14" s="229"/>
      <c r="G14" s="229"/>
      <c r="H14" s="229"/>
      <c r="I14" s="24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</row>
    <row r="15" spans="1:30" ht="25.5" x14ac:dyDescent="0.2">
      <c r="A15" s="151"/>
      <c r="B15" s="249" t="s">
        <v>19</v>
      </c>
      <c r="C15" s="250" t="s">
        <v>562</v>
      </c>
      <c r="D15" s="250" t="s">
        <v>563</v>
      </c>
      <c r="E15" s="379" t="s">
        <v>564</v>
      </c>
      <c r="F15" s="380"/>
      <c r="G15" s="380"/>
      <c r="H15" s="380"/>
      <c r="I15" s="381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60"/>
    </row>
    <row r="16" spans="1:30" ht="54" customHeight="1" x14ac:dyDescent="0.2">
      <c r="A16" s="151"/>
      <c r="B16" s="251">
        <v>1</v>
      </c>
      <c r="C16" s="252" t="s">
        <v>588</v>
      </c>
      <c r="D16" s="252" t="s">
        <v>763</v>
      </c>
      <c r="E16" s="361" t="s">
        <v>565</v>
      </c>
      <c r="F16" s="362"/>
      <c r="G16" s="362"/>
      <c r="H16" s="362"/>
      <c r="I16" s="363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</row>
    <row r="17" spans="1:29" ht="54" customHeight="1" x14ac:dyDescent="0.2">
      <c r="A17" s="151"/>
      <c r="B17" s="251">
        <v>2</v>
      </c>
      <c r="C17" s="252" t="s">
        <v>744</v>
      </c>
      <c r="D17" s="252" t="s">
        <v>764</v>
      </c>
      <c r="E17" s="361" t="s">
        <v>565</v>
      </c>
      <c r="F17" s="362"/>
      <c r="G17" s="362"/>
      <c r="H17" s="362"/>
      <c r="I17" s="363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</row>
    <row r="18" spans="1:29" ht="54" customHeight="1" x14ac:dyDescent="0.2">
      <c r="A18" s="151"/>
      <c r="B18" s="251">
        <v>3</v>
      </c>
      <c r="C18" s="252" t="s">
        <v>503</v>
      </c>
      <c r="D18" s="253" t="s">
        <v>577</v>
      </c>
      <c r="E18" s="361" t="s">
        <v>565</v>
      </c>
      <c r="F18" s="362"/>
      <c r="G18" s="362"/>
      <c r="H18" s="362"/>
      <c r="I18" s="363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</row>
    <row r="19" spans="1:29" ht="54" customHeight="1" x14ac:dyDescent="0.2">
      <c r="A19" s="151"/>
      <c r="B19" s="251">
        <v>4</v>
      </c>
      <c r="C19" s="252" t="s">
        <v>112</v>
      </c>
      <c r="D19" s="253" t="s">
        <v>765</v>
      </c>
      <c r="E19" s="361" t="s">
        <v>565</v>
      </c>
      <c r="F19" s="362"/>
      <c r="G19" s="362"/>
      <c r="H19" s="362"/>
      <c r="I19" s="363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</row>
    <row r="20" spans="1:29" ht="54" customHeight="1" x14ac:dyDescent="0.2">
      <c r="A20" s="151"/>
      <c r="B20" s="251">
        <v>5</v>
      </c>
      <c r="C20" s="252" t="s">
        <v>171</v>
      </c>
      <c r="D20" s="253" t="s">
        <v>766</v>
      </c>
      <c r="E20" s="361" t="s">
        <v>565</v>
      </c>
      <c r="F20" s="362"/>
      <c r="G20" s="362"/>
      <c r="H20" s="362"/>
      <c r="I20" s="363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</row>
    <row r="21" spans="1:29" ht="54" customHeight="1" x14ac:dyDescent="0.2">
      <c r="A21" s="151"/>
      <c r="B21" s="251">
        <v>6</v>
      </c>
      <c r="C21" s="252" t="s">
        <v>176</v>
      </c>
      <c r="D21" s="253" t="s">
        <v>767</v>
      </c>
      <c r="E21" s="361" t="s">
        <v>565</v>
      </c>
      <c r="F21" s="362"/>
      <c r="G21" s="362"/>
      <c r="H21" s="362"/>
      <c r="I21" s="363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</row>
    <row r="22" spans="1:29" ht="54" customHeight="1" x14ac:dyDescent="0.2">
      <c r="A22" s="151"/>
      <c r="B22" s="251">
        <v>7</v>
      </c>
      <c r="C22" s="252" t="s">
        <v>192</v>
      </c>
      <c r="D22" s="253" t="s">
        <v>768</v>
      </c>
      <c r="E22" s="361" t="s">
        <v>565</v>
      </c>
      <c r="F22" s="362"/>
      <c r="G22" s="362"/>
      <c r="H22" s="362"/>
      <c r="I22" s="363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</row>
    <row r="23" spans="1:29" ht="54" customHeight="1" x14ac:dyDescent="0.2">
      <c r="A23" s="151"/>
      <c r="B23" s="251">
        <v>8</v>
      </c>
      <c r="C23" s="252" t="s">
        <v>654</v>
      </c>
      <c r="D23" s="253" t="s">
        <v>769</v>
      </c>
      <c r="E23" s="361" t="s">
        <v>565</v>
      </c>
      <c r="F23" s="362"/>
      <c r="G23" s="362"/>
      <c r="H23" s="362"/>
      <c r="I23" s="363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</row>
    <row r="24" spans="1:29" ht="54" customHeight="1" x14ac:dyDescent="0.2">
      <c r="A24" s="151"/>
      <c r="B24" s="251">
        <v>9</v>
      </c>
      <c r="C24" s="252" t="s">
        <v>445</v>
      </c>
      <c r="D24" s="252" t="s">
        <v>567</v>
      </c>
      <c r="E24" s="361" t="s">
        <v>565</v>
      </c>
      <c r="F24" s="362"/>
      <c r="G24" s="362"/>
      <c r="H24" s="362"/>
      <c r="I24" s="363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</row>
    <row r="25" spans="1:29" ht="54" customHeight="1" x14ac:dyDescent="0.2">
      <c r="A25" s="151"/>
      <c r="B25" s="251">
        <v>10</v>
      </c>
      <c r="C25" s="252" t="s">
        <v>658</v>
      </c>
      <c r="D25" s="253" t="s">
        <v>770</v>
      </c>
      <c r="E25" s="361" t="s">
        <v>565</v>
      </c>
      <c r="F25" s="362"/>
      <c r="G25" s="362"/>
      <c r="H25" s="362"/>
      <c r="I25" s="363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</row>
    <row r="26" spans="1:29" ht="54" customHeight="1" x14ac:dyDescent="0.2">
      <c r="A26" s="151"/>
      <c r="B26" s="251">
        <v>11</v>
      </c>
      <c r="C26" s="252" t="s">
        <v>417</v>
      </c>
      <c r="D26" s="252" t="s">
        <v>568</v>
      </c>
      <c r="E26" s="361" t="s">
        <v>565</v>
      </c>
      <c r="F26" s="362"/>
      <c r="G26" s="362"/>
      <c r="H26" s="362"/>
      <c r="I26" s="363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</row>
    <row r="27" spans="1:29" ht="54" customHeight="1" x14ac:dyDescent="0.2">
      <c r="A27" s="151"/>
      <c r="B27" s="251">
        <v>12</v>
      </c>
      <c r="C27" s="252" t="s">
        <v>537</v>
      </c>
      <c r="D27" s="253" t="s">
        <v>578</v>
      </c>
      <c r="E27" s="361" t="s">
        <v>565</v>
      </c>
      <c r="F27" s="362"/>
      <c r="G27" s="362"/>
      <c r="H27" s="362"/>
      <c r="I27" s="363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</row>
    <row r="28" spans="1:29" ht="54" customHeight="1" x14ac:dyDescent="0.2">
      <c r="A28" s="151"/>
      <c r="B28" s="251">
        <v>13</v>
      </c>
      <c r="C28" s="252" t="s">
        <v>661</v>
      </c>
      <c r="D28" s="253" t="s">
        <v>771</v>
      </c>
      <c r="E28" s="361" t="s">
        <v>565</v>
      </c>
      <c r="F28" s="362"/>
      <c r="G28" s="362"/>
      <c r="H28" s="362"/>
      <c r="I28" s="363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</row>
    <row r="29" spans="1:29" ht="54" customHeight="1" x14ac:dyDescent="0.2">
      <c r="A29" s="151"/>
      <c r="B29" s="251">
        <v>14</v>
      </c>
      <c r="C29" s="252" t="s">
        <v>148</v>
      </c>
      <c r="D29" s="253" t="s">
        <v>772</v>
      </c>
      <c r="E29" s="361" t="s">
        <v>565</v>
      </c>
      <c r="F29" s="362"/>
      <c r="G29" s="362"/>
      <c r="H29" s="362"/>
      <c r="I29" s="363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</row>
    <row r="30" spans="1:29" ht="54" customHeight="1" x14ac:dyDescent="0.2">
      <c r="A30" s="151"/>
      <c r="B30" s="251">
        <v>15</v>
      </c>
      <c r="C30" s="252" t="s">
        <v>452</v>
      </c>
      <c r="D30" s="252" t="s">
        <v>569</v>
      </c>
      <c r="E30" s="361" t="s">
        <v>565</v>
      </c>
      <c r="F30" s="362"/>
      <c r="G30" s="362"/>
      <c r="H30" s="362"/>
      <c r="I30" s="363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</row>
    <row r="31" spans="1:29" ht="54" customHeight="1" x14ac:dyDescent="0.2">
      <c r="A31" s="151"/>
      <c r="B31" s="251">
        <v>16</v>
      </c>
      <c r="C31" s="252" t="s">
        <v>454</v>
      </c>
      <c r="D31" s="253" t="s">
        <v>579</v>
      </c>
      <c r="E31" s="361" t="s">
        <v>565</v>
      </c>
      <c r="F31" s="362"/>
      <c r="G31" s="362"/>
      <c r="H31" s="362"/>
      <c r="I31" s="363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ht="54" customHeight="1" x14ac:dyDescent="0.2">
      <c r="A32" s="151"/>
      <c r="B32" s="251">
        <v>17</v>
      </c>
      <c r="C32" s="252" t="s">
        <v>538</v>
      </c>
      <c r="D32" s="253" t="s">
        <v>570</v>
      </c>
      <c r="E32" s="361" t="s">
        <v>565</v>
      </c>
      <c r="F32" s="362"/>
      <c r="G32" s="362"/>
      <c r="H32" s="362"/>
      <c r="I32" s="363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29" ht="54" customHeight="1" x14ac:dyDescent="0.2">
      <c r="A33" s="151"/>
      <c r="B33" s="251">
        <v>18</v>
      </c>
      <c r="C33" s="252" t="s">
        <v>540</v>
      </c>
      <c r="D33" s="252" t="s">
        <v>571</v>
      </c>
      <c r="E33" s="361" t="s">
        <v>565</v>
      </c>
      <c r="F33" s="362"/>
      <c r="G33" s="362"/>
      <c r="H33" s="362"/>
      <c r="I33" s="363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</row>
    <row r="34" spans="1:29" ht="54" customHeight="1" x14ac:dyDescent="0.2">
      <c r="A34" s="151"/>
      <c r="B34" s="251">
        <v>19</v>
      </c>
      <c r="C34" s="252" t="s">
        <v>542</v>
      </c>
      <c r="D34" s="252" t="s">
        <v>580</v>
      </c>
      <c r="E34" s="361" t="s">
        <v>566</v>
      </c>
      <c r="F34" s="362"/>
      <c r="G34" s="362"/>
      <c r="H34" s="362"/>
      <c r="I34" s="363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</row>
    <row r="35" spans="1:29" ht="54" customHeight="1" x14ac:dyDescent="0.2">
      <c r="A35" s="151"/>
      <c r="B35" s="251">
        <v>20</v>
      </c>
      <c r="C35" s="252" t="s">
        <v>665</v>
      </c>
      <c r="D35" s="253" t="s">
        <v>773</v>
      </c>
      <c r="E35" s="361" t="s">
        <v>565</v>
      </c>
      <c r="F35" s="362"/>
      <c r="G35" s="362"/>
      <c r="H35" s="362"/>
      <c r="I35" s="363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</row>
    <row r="36" spans="1:29" ht="54" customHeight="1" x14ac:dyDescent="0.2">
      <c r="A36" s="151"/>
      <c r="B36" s="251">
        <v>21</v>
      </c>
      <c r="C36" s="252" t="s">
        <v>161</v>
      </c>
      <c r="D36" s="252" t="s">
        <v>774</v>
      </c>
      <c r="E36" s="361" t="s">
        <v>565</v>
      </c>
      <c r="F36" s="362"/>
      <c r="G36" s="362"/>
      <c r="H36" s="362"/>
      <c r="I36" s="363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</row>
    <row r="37" spans="1:29" ht="54" customHeight="1" x14ac:dyDescent="0.2">
      <c r="A37" s="151"/>
      <c r="B37" s="251">
        <v>22</v>
      </c>
      <c r="C37" s="252" t="s">
        <v>671</v>
      </c>
      <c r="D37" s="252" t="s">
        <v>775</v>
      </c>
      <c r="E37" s="361" t="s">
        <v>565</v>
      </c>
      <c r="F37" s="362"/>
      <c r="G37" s="362"/>
      <c r="H37" s="362"/>
      <c r="I37" s="363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</row>
    <row r="38" spans="1:29" ht="54" customHeight="1" x14ac:dyDescent="0.2">
      <c r="A38" s="151"/>
      <c r="B38" s="251">
        <v>23</v>
      </c>
      <c r="C38" s="252" t="s">
        <v>673</v>
      </c>
      <c r="D38" s="252" t="s">
        <v>776</v>
      </c>
      <c r="E38" s="361" t="s">
        <v>565</v>
      </c>
      <c r="F38" s="362"/>
      <c r="G38" s="362"/>
      <c r="H38" s="362"/>
      <c r="I38" s="363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</row>
    <row r="39" spans="1:29" ht="54" customHeight="1" x14ac:dyDescent="0.2">
      <c r="A39" s="151"/>
      <c r="B39" s="251">
        <v>24</v>
      </c>
      <c r="C39" s="252" t="s">
        <v>472</v>
      </c>
      <c r="D39" s="252" t="s">
        <v>572</v>
      </c>
      <c r="E39" s="361" t="s">
        <v>565</v>
      </c>
      <c r="F39" s="362"/>
      <c r="G39" s="362"/>
      <c r="H39" s="362"/>
      <c r="I39" s="363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</row>
    <row r="40" spans="1:29" ht="54" customHeight="1" x14ac:dyDescent="0.2">
      <c r="A40" s="151"/>
      <c r="B40" s="251">
        <v>25</v>
      </c>
      <c r="C40" s="252" t="s">
        <v>583</v>
      </c>
      <c r="D40" s="252" t="s">
        <v>777</v>
      </c>
      <c r="E40" s="361" t="s">
        <v>565</v>
      </c>
      <c r="F40" s="362"/>
      <c r="G40" s="362"/>
      <c r="H40" s="362"/>
      <c r="I40" s="363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</row>
    <row r="41" spans="1:29" ht="54" customHeight="1" x14ac:dyDescent="0.2">
      <c r="A41" s="151"/>
      <c r="B41" s="251">
        <v>26</v>
      </c>
      <c r="C41" s="252" t="s">
        <v>236</v>
      </c>
      <c r="D41" s="252" t="s">
        <v>573</v>
      </c>
      <c r="E41" s="361" t="s">
        <v>565</v>
      </c>
      <c r="F41" s="362"/>
      <c r="G41" s="362"/>
      <c r="H41" s="362"/>
      <c r="I41" s="363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</row>
    <row r="42" spans="1:29" ht="54" customHeight="1" x14ac:dyDescent="0.2">
      <c r="A42" s="151"/>
      <c r="B42" s="251">
        <v>27</v>
      </c>
      <c r="C42" s="252" t="s">
        <v>681</v>
      </c>
      <c r="D42" s="253" t="s">
        <v>778</v>
      </c>
      <c r="E42" s="361" t="s">
        <v>565</v>
      </c>
      <c r="F42" s="362"/>
      <c r="G42" s="362"/>
      <c r="H42" s="362"/>
      <c r="I42" s="363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</row>
    <row r="43" spans="1:29" ht="54" customHeight="1" x14ac:dyDescent="0.2">
      <c r="A43" s="151"/>
      <c r="B43" s="251">
        <v>28</v>
      </c>
      <c r="C43" s="252" t="s">
        <v>555</v>
      </c>
      <c r="D43" s="252" t="s">
        <v>581</v>
      </c>
      <c r="E43" s="361" t="s">
        <v>566</v>
      </c>
      <c r="F43" s="362"/>
      <c r="G43" s="362"/>
      <c r="H43" s="362"/>
      <c r="I43" s="363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</row>
    <row r="44" spans="1:29" ht="54" customHeight="1" x14ac:dyDescent="0.2">
      <c r="A44" s="151"/>
      <c r="B44" s="251">
        <v>29</v>
      </c>
      <c r="C44" s="252" t="s">
        <v>684</v>
      </c>
      <c r="D44" s="252" t="s">
        <v>779</v>
      </c>
      <c r="E44" s="361" t="s">
        <v>565</v>
      </c>
      <c r="F44" s="362"/>
      <c r="G44" s="362"/>
      <c r="H44" s="362"/>
      <c r="I44" s="363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</row>
    <row r="45" spans="1:29" ht="54" customHeight="1" x14ac:dyDescent="0.2">
      <c r="A45" s="151"/>
      <c r="B45" s="251">
        <v>30</v>
      </c>
      <c r="C45" s="252" t="s">
        <v>686</v>
      </c>
      <c r="D45" s="252" t="s">
        <v>780</v>
      </c>
      <c r="E45" s="361" t="s">
        <v>565</v>
      </c>
      <c r="F45" s="362"/>
      <c r="G45" s="362"/>
      <c r="H45" s="362"/>
      <c r="I45" s="363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</row>
    <row r="46" spans="1:29" ht="54" customHeight="1" x14ac:dyDescent="0.2">
      <c r="A46" s="151"/>
      <c r="B46" s="251">
        <v>31</v>
      </c>
      <c r="C46" s="252" t="s">
        <v>688</v>
      </c>
      <c r="D46" s="252" t="s">
        <v>781</v>
      </c>
      <c r="E46" s="361" t="s">
        <v>565</v>
      </c>
      <c r="F46" s="362"/>
      <c r="G46" s="362"/>
      <c r="H46" s="362"/>
      <c r="I46" s="363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</row>
    <row r="47" spans="1:29" ht="54" customHeight="1" x14ac:dyDescent="0.2">
      <c r="A47" s="151"/>
      <c r="B47" s="251">
        <v>32</v>
      </c>
      <c r="C47" s="252" t="s">
        <v>544</v>
      </c>
      <c r="D47" s="252" t="s">
        <v>576</v>
      </c>
      <c r="E47" s="361" t="s">
        <v>565</v>
      </c>
      <c r="F47" s="362"/>
      <c r="G47" s="362"/>
      <c r="H47" s="362"/>
      <c r="I47" s="363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</row>
    <row r="48" spans="1:29" ht="54" customHeight="1" x14ac:dyDescent="0.2">
      <c r="A48" s="151"/>
      <c r="B48" s="251">
        <v>33</v>
      </c>
      <c r="C48" s="252" t="s">
        <v>483</v>
      </c>
      <c r="D48" s="252" t="s">
        <v>575</v>
      </c>
      <c r="E48" s="361" t="s">
        <v>565</v>
      </c>
      <c r="F48" s="362"/>
      <c r="G48" s="362"/>
      <c r="H48" s="362"/>
      <c r="I48" s="363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</row>
    <row r="49" spans="1:29" ht="54" customHeight="1" x14ac:dyDescent="0.2">
      <c r="A49" s="151"/>
      <c r="B49" s="251">
        <v>34</v>
      </c>
      <c r="C49" s="252" t="s">
        <v>208</v>
      </c>
      <c r="D49" s="252" t="s">
        <v>574</v>
      </c>
      <c r="E49" s="361" t="s">
        <v>565</v>
      </c>
      <c r="F49" s="362"/>
      <c r="G49" s="362"/>
      <c r="H49" s="362"/>
      <c r="I49" s="363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</row>
    <row r="50" spans="1:29" ht="54" customHeight="1" x14ac:dyDescent="0.2">
      <c r="A50" s="151"/>
      <c r="B50" s="251">
        <v>35</v>
      </c>
      <c r="C50" s="252" t="s">
        <v>222</v>
      </c>
      <c r="D50" s="252" t="s">
        <v>782</v>
      </c>
      <c r="E50" s="361" t="s">
        <v>565</v>
      </c>
      <c r="F50" s="362"/>
      <c r="G50" s="362"/>
      <c r="H50" s="362"/>
      <c r="I50" s="363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</row>
    <row r="51" spans="1:29" ht="15.75" customHeight="1" x14ac:dyDescent="0.2">
      <c r="A51" s="151"/>
      <c r="B51" s="151"/>
      <c r="C51" s="229"/>
      <c r="D51" s="229"/>
      <c r="E51" s="229"/>
      <c r="F51" s="229"/>
      <c r="G51" s="229"/>
      <c r="H51" s="229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</row>
  </sheetData>
  <sheetProtection algorithmName="SHA-512" hashValue="K2duAVMHZw/hFfHBH8xAvCVWXB2yj8kxRVJHUPwiloYvcVNBYrk6XRKJfoJ2N8zIhjJjABDaN7wnFPeqXto4Gw==" saltValue="/Q2TDJo/2C+qUoJmlYw63A==" spinCount="100000" sheet="1" objects="1" scenarios="1"/>
  <autoFilter ref="B15:M50" xr:uid="{C5B37440-499B-401D-BC57-2FD08E69272F}">
    <filterColumn colId="3" showButton="0"/>
    <filterColumn colId="4" showButton="0"/>
    <filterColumn colId="5" showButton="0"/>
    <filterColumn colId="6" showButton="0"/>
  </autoFilter>
  <mergeCells count="38">
    <mergeCell ref="E23:I23"/>
    <mergeCell ref="E22:I22"/>
    <mergeCell ref="E20:I20"/>
    <mergeCell ref="E21:I21"/>
    <mergeCell ref="B2:I6"/>
    <mergeCell ref="B12:F13"/>
    <mergeCell ref="E15:I15"/>
    <mergeCell ref="E16:I16"/>
    <mergeCell ref="E17:I17"/>
    <mergeCell ref="E18:I18"/>
    <mergeCell ref="E19:I19"/>
    <mergeCell ref="E25:I25"/>
    <mergeCell ref="E26:I26"/>
    <mergeCell ref="E27:I27"/>
    <mergeCell ref="E28:I28"/>
    <mergeCell ref="E24:I24"/>
    <mergeCell ref="E31:I31"/>
    <mergeCell ref="E32:I32"/>
    <mergeCell ref="E33:I33"/>
    <mergeCell ref="E29:I29"/>
    <mergeCell ref="E30:I30"/>
    <mergeCell ref="E38:I38"/>
    <mergeCell ref="E39:I39"/>
    <mergeCell ref="E36:I36"/>
    <mergeCell ref="E37:I37"/>
    <mergeCell ref="E34:I34"/>
    <mergeCell ref="E35:I35"/>
    <mergeCell ref="E44:I44"/>
    <mergeCell ref="E45:I45"/>
    <mergeCell ref="E42:I42"/>
    <mergeCell ref="E43:I43"/>
    <mergeCell ref="E40:I40"/>
    <mergeCell ref="E41:I41"/>
    <mergeCell ref="E46:I46"/>
    <mergeCell ref="E47:I47"/>
    <mergeCell ref="E48:I48"/>
    <mergeCell ref="E49:I49"/>
    <mergeCell ref="E50:I50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41</vt:i4>
      </vt:variant>
    </vt:vector>
  </HeadingPairs>
  <TitlesOfParts>
    <vt:vector size="47" baseType="lpstr">
      <vt:lpstr>DADOS GERAIS</vt:lpstr>
      <vt:lpstr>RESUMO</vt:lpstr>
      <vt:lpstr>ORC. SINTÉTICO</vt:lpstr>
      <vt:lpstr>BDI DESONERADO</vt:lpstr>
      <vt:lpstr>ENCARGOS SOCIAIS</vt:lpstr>
      <vt:lpstr>JUSTIFICATIVAS CPUS</vt:lpstr>
      <vt:lpstr>'DADOS GERAIS'!Area_de_impressao</vt:lpstr>
      <vt:lpstr>'JUSTIFICATIVAS CPUS'!Area_de_impressao</vt:lpstr>
      <vt:lpstr>'ORC. SINTÉTICO'!Area_de_impressao</vt:lpstr>
      <vt:lpstr>RESUMO!Area_de_impressao</vt:lpstr>
      <vt:lpstr>'JUSTIFICATIVAS CPUS'!Titulos_de_impressao</vt:lpstr>
      <vt:lpstr>'ORC. SINTÉTICO'!Titulos_de_impressao</vt:lpstr>
      <vt:lpstr>'BDI DESONERADO'!Z_0306F0C2_70DB_4729_BB6A_5299B1A5AEA0_.wvu.PrintArea</vt:lpstr>
      <vt:lpstr>'ENCARGOS SOCIAIS'!Z_0306F0C2_70DB_4729_BB6A_5299B1A5AEA0_.wvu.PrintArea</vt:lpstr>
      <vt:lpstr>'BDI DESONERADO'!Z_12376024_9872_4870_B42C_DF0FD31EC62E_.wvu.PrintArea</vt:lpstr>
      <vt:lpstr>'ENCARGOS SOCIAIS'!Z_12376024_9872_4870_B42C_DF0FD31EC62E_.wvu.PrintArea</vt:lpstr>
      <vt:lpstr>'DADOS GERAIS'!Z_12538664_79C6_4AAD_BD81_5363A5F496D7_.wvu.PrintArea</vt:lpstr>
      <vt:lpstr>'ORC. SINTÉTICO'!Z_12538664_79C6_4AAD_BD81_5363A5F496D7_.wvu.PrintArea</vt:lpstr>
      <vt:lpstr>RESUMO!Z_12538664_79C6_4AAD_BD81_5363A5F496D7_.wvu.PrintArea</vt:lpstr>
      <vt:lpstr>'ORC. SINTÉTICO'!Z_12538664_79C6_4AAD_BD81_5363A5F496D7_.wvu.Rows</vt:lpstr>
      <vt:lpstr>'DADOS GERAIS'!Z_18D9C5C8_6EC0_4507_ACF1_BEE4D54D4AE8_.wvu.PrintArea</vt:lpstr>
      <vt:lpstr>'ORC. SINTÉTICO'!Z_18D9C5C8_6EC0_4507_ACF1_BEE4D54D4AE8_.wvu.PrintArea</vt:lpstr>
      <vt:lpstr>RESUMO!Z_18D9C5C8_6EC0_4507_ACF1_BEE4D54D4AE8_.wvu.PrintArea</vt:lpstr>
      <vt:lpstr>'ORC. SINTÉTICO'!Z_18D9C5C8_6EC0_4507_ACF1_BEE4D54D4AE8_.wvu.Rows</vt:lpstr>
      <vt:lpstr>'JUSTIFICATIVAS CPUS'!Z_2675BA43_8563_4FE8_9385_CEC837618B0A_.wvu.PrintArea</vt:lpstr>
      <vt:lpstr>'JUSTIFICATIVAS CPUS'!Z_28B41BAB_DC76_480E_A1E5_0680F2E379B7_.wvu.PrintArea</vt:lpstr>
      <vt:lpstr>'JUSTIFICATIVAS CPUS'!Z_2C035CC8_3055_44F7_AAA9_AD9C9EF12435_.wvu.PrintArea</vt:lpstr>
      <vt:lpstr>'BDI DESONERADO'!Z_31669B58_6052_4B28_A2A6_B4D646275034_.wvu.PrintArea</vt:lpstr>
      <vt:lpstr>'ENCARGOS SOCIAIS'!Z_31669B58_6052_4B28_A2A6_B4D646275034_.wvu.PrintArea</vt:lpstr>
      <vt:lpstr>'JUSTIFICATIVAS CPUS'!Z_53D497E1_E826_4F8A_992E_431F101CA300_.wvu.PrintArea</vt:lpstr>
      <vt:lpstr>'BDI DESONERADO'!Z_5C936B0E_B1B0_4680_9496_257339E19331_.wvu.PrintArea</vt:lpstr>
      <vt:lpstr>'ENCARGOS SOCIAIS'!Z_5C936B0E_B1B0_4680_9496_257339E19331_.wvu.PrintArea</vt:lpstr>
      <vt:lpstr>'BDI DESONERADO'!Z_5EB5A1F5_D41C_4922_9EB6_0F91F671DD29_.wvu.PrintArea</vt:lpstr>
      <vt:lpstr>'ENCARGOS SOCIAIS'!Z_5EB5A1F5_D41C_4922_9EB6_0F91F671DD29_.wvu.PrintArea</vt:lpstr>
      <vt:lpstr>'JUSTIFICATIVAS CPUS'!Z_6C4A5780_A529_48FA_99BA_79BD868CD359_.wvu.PrintArea</vt:lpstr>
      <vt:lpstr>'BDI DESONERADO'!Z_6CEAEE79_3031_4A07_9C1B_BEA3A33B6E8E_.wvu.PrintArea</vt:lpstr>
      <vt:lpstr>'ENCARGOS SOCIAIS'!Z_6CEAEE79_3031_4A07_9C1B_BEA3A33B6E8E_.wvu.PrintArea</vt:lpstr>
      <vt:lpstr>'JUSTIFICATIVAS CPUS'!Z_7FF15CC8_DB84_4698_8C98_3A52BD743E2D_.wvu.PrintArea</vt:lpstr>
      <vt:lpstr>'JUSTIFICATIVAS CPUS'!Z_8AD65702_4E2C_47D8_8007_38AB6DC80A2F_.wvu.PrintArea</vt:lpstr>
      <vt:lpstr>'JUSTIFICATIVAS CPUS'!Z_8D21F177_5E6A_4C44_9891_68BF06A93C62_.wvu.PrintArea</vt:lpstr>
      <vt:lpstr>'JUSTIFICATIVAS CPUS'!Z_A07C36CD_65E3_4A21_B956_D1766C5EB84D_.wvu.PrintArea</vt:lpstr>
      <vt:lpstr>'JUSTIFICATIVAS CPUS'!Z_A951D8EB_0DF5_4872_832B_26DF5B5ABADD_.wvu.PrintArea</vt:lpstr>
      <vt:lpstr>'DADOS GERAIS'!Z_CA485D5E_5C09_4636_B7A6_10EC2B405CCB_.wvu.PrintArea</vt:lpstr>
      <vt:lpstr>'ORC. SINTÉTICO'!Z_CA485D5E_5C09_4636_B7A6_10EC2B405CCB_.wvu.PrintArea</vt:lpstr>
      <vt:lpstr>RESUMO!Z_CA485D5E_5C09_4636_B7A6_10EC2B405CCB_.wvu.PrintArea</vt:lpstr>
      <vt:lpstr>'ORC. SINTÉTICO'!Z_CA485D5E_5C09_4636_B7A6_10EC2B405CCB_.wvu.Rows</vt:lpstr>
      <vt:lpstr>'JUSTIFICATIVAS CPUS'!Z_E00A2F2B_5FAE_482A_B5C1_08D9DD4D80BE_.wvu.PrintArea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Thais Pellaquim</dc:creator>
  <cp:lastModifiedBy>B&amp;M 0101</cp:lastModifiedBy>
  <cp:lastPrinted>2025-03-14T19:25:39Z</cp:lastPrinted>
  <dcterms:created xsi:type="dcterms:W3CDTF">2024-03-24T14:34:26Z</dcterms:created>
  <dcterms:modified xsi:type="dcterms:W3CDTF">2025-04-07T12:42:55Z</dcterms:modified>
</cp:coreProperties>
</file>