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1595" yWindow="-15" windowWidth="8880" windowHeight="8160"/>
  </bookViews>
  <sheets>
    <sheet name="PLANILHA ORÇENTÁRIA" sheetId="3" r:id="rId1"/>
    <sheet name="CRONOGRAMA" sheetId="4" r:id="rId2"/>
  </sheets>
  <definedNames>
    <definedName name="_xlnm.Print_Area" localSheetId="1">CRONOGRAMA!$A$1:$O$28</definedName>
    <definedName name="_xlnm.Print_Area" localSheetId="0">'PLANILHA ORÇENTÁRIA'!$B$2:$H$66</definedName>
    <definedName name="_xlnm.Database">#REF!</definedName>
    <definedName name="dado">#REF!</definedName>
    <definedName name="dados">#REF!</definedName>
    <definedName name="emopp">#REF!</definedName>
    <definedName name="_xlnm.Print_Titles" localSheetId="0">'PLANILHA ORÇENTÁRIA'!$2:$15</definedName>
  </definedNames>
  <calcPr calcId="124519"/>
</workbook>
</file>

<file path=xl/calcChain.xml><?xml version="1.0" encoding="utf-8"?>
<calcChain xmlns="http://schemas.openxmlformats.org/spreadsheetml/2006/main">
  <c r="J56" i="3"/>
  <c r="J55"/>
  <c r="H55" s="1"/>
  <c r="J54"/>
  <c r="J53"/>
  <c r="H53" s="1"/>
  <c r="J50"/>
  <c r="J49"/>
  <c r="H49" s="1"/>
  <c r="J48"/>
  <c r="J41"/>
  <c r="J42"/>
  <c r="J43"/>
  <c r="H43" s="1"/>
  <c r="J44"/>
  <c r="J45"/>
  <c r="J40"/>
  <c r="J37"/>
  <c r="H37" s="1"/>
  <c r="J36"/>
  <c r="H36" s="1"/>
  <c r="J32"/>
  <c r="H32" s="1"/>
  <c r="J33"/>
  <c r="J31"/>
  <c r="J28"/>
  <c r="H28" s="1"/>
  <c r="H27" s="1"/>
  <c r="J24"/>
  <c r="H24" s="1"/>
  <c r="J25"/>
  <c r="H25" s="1"/>
  <c r="J23"/>
  <c r="J18"/>
  <c r="H18" s="1"/>
  <c r="J19"/>
  <c r="J20"/>
  <c r="H20" s="1"/>
  <c r="J17"/>
  <c r="H17" s="1"/>
  <c r="C24" i="4"/>
  <c r="H54" i="3"/>
  <c r="H56"/>
  <c r="H50"/>
  <c r="H48"/>
  <c r="H41"/>
  <c r="H42"/>
  <c r="H44"/>
  <c r="H45"/>
  <c r="H40"/>
  <c r="H33"/>
  <c r="H31"/>
  <c r="H23"/>
  <c r="H19"/>
  <c r="L8" i="4"/>
  <c r="N9"/>
  <c r="L9"/>
  <c r="B9"/>
  <c r="B8"/>
  <c r="B7"/>
  <c r="B5"/>
  <c r="C23"/>
  <c r="C22"/>
  <c r="C21"/>
  <c r="C20"/>
  <c r="C19"/>
  <c r="C18"/>
  <c r="C17"/>
  <c r="C16"/>
  <c r="H39" i="3" l="1"/>
  <c r="H52"/>
  <c r="E23" i="4" s="1"/>
  <c r="H47" i="3"/>
  <c r="H35"/>
  <c r="E20" i="4" s="1"/>
  <c r="H30" i="3"/>
  <c r="H22"/>
  <c r="E17" i="4" s="1"/>
  <c r="H16" i="3"/>
  <c r="E21" i="4"/>
  <c r="E22"/>
  <c r="H58" i="3" l="1"/>
  <c r="H60" s="1"/>
  <c r="E24" i="4" s="1"/>
  <c r="N24" s="1"/>
  <c r="J17"/>
  <c r="H17"/>
  <c r="N17"/>
  <c r="L17"/>
  <c r="L22"/>
  <c r="J22"/>
  <c r="H22"/>
  <c r="J23"/>
  <c r="H23"/>
  <c r="J20"/>
  <c r="H20"/>
  <c r="N21"/>
  <c r="J21"/>
  <c r="H21"/>
  <c r="E16"/>
  <c r="L20"/>
  <c r="N20"/>
  <c r="L21"/>
  <c r="L23"/>
  <c r="N22"/>
  <c r="N23"/>
  <c r="E19"/>
  <c r="L24" l="1"/>
  <c r="H62" i="3"/>
  <c r="J24" i="4"/>
  <c r="H24"/>
  <c r="H16"/>
  <c r="N16"/>
  <c r="L16"/>
  <c r="J16"/>
  <c r="J19"/>
  <c r="H19"/>
  <c r="N19"/>
  <c r="L19"/>
  <c r="E18" l="1"/>
  <c r="N18" l="1"/>
  <c r="N26" s="1"/>
  <c r="L18"/>
  <c r="L26" s="1"/>
  <c r="J18"/>
  <c r="J26" s="1"/>
  <c r="H18"/>
  <c r="H26" s="1"/>
  <c r="H27" s="1"/>
  <c r="E26"/>
  <c r="F24" s="1"/>
  <c r="F17" l="1"/>
  <c r="F16"/>
  <c r="F22"/>
  <c r="F21"/>
  <c r="F20"/>
  <c r="F23"/>
  <c r="G26"/>
  <c r="G27" s="1"/>
  <c r="F19"/>
  <c r="I26"/>
  <c r="J27"/>
  <c r="M26"/>
  <c r="F18"/>
  <c r="K26"/>
  <c r="I27" l="1"/>
  <c r="K27" s="1"/>
  <c r="M27" s="1"/>
  <c r="F26"/>
  <c r="L27"/>
  <c r="N27" s="1"/>
</calcChain>
</file>

<file path=xl/sharedStrings.xml><?xml version="1.0" encoding="utf-8"?>
<sst xmlns="http://schemas.openxmlformats.org/spreadsheetml/2006/main" count="163" uniqueCount="123">
  <si>
    <t>1.1</t>
  </si>
  <si>
    <t>1.2</t>
  </si>
  <si>
    <t>1.3</t>
  </si>
  <si>
    <t>1.4</t>
  </si>
  <si>
    <t>1.5</t>
  </si>
  <si>
    <t>m³</t>
  </si>
  <si>
    <t>m²</t>
  </si>
  <si>
    <t>Item</t>
  </si>
  <si>
    <t>Descrição dos Serviços</t>
  </si>
  <si>
    <t>Unid.</t>
  </si>
  <si>
    <t>1.6</t>
  </si>
  <si>
    <t>1.7</t>
  </si>
  <si>
    <t>Cód.SINAPI</t>
  </si>
  <si>
    <t>MOVIMENTO DE TERRA</t>
  </si>
  <si>
    <t>1.8</t>
  </si>
  <si>
    <t>und</t>
  </si>
  <si>
    <t>m</t>
  </si>
  <si>
    <t>ESTADO DO RIO DE JANEIRO</t>
  </si>
  <si>
    <t>PREFEITURA MUNICIPAL DE SANTO ANTÔNIO DE PÁDUA</t>
  </si>
  <si>
    <t>SECRETARIA DE OBRAS E SERVIÇOS PÚBLICOS</t>
  </si>
  <si>
    <t>1.1.1</t>
  </si>
  <si>
    <t>1.2.1</t>
  </si>
  <si>
    <t>1.2.2</t>
  </si>
  <si>
    <t>1.2.3</t>
  </si>
  <si>
    <t>1.3.1</t>
  </si>
  <si>
    <t>1.4.1</t>
  </si>
  <si>
    <t>1.6.3</t>
  </si>
  <si>
    <t>1.6.4</t>
  </si>
  <si>
    <t>1.6.5</t>
  </si>
  <si>
    <t>1.7.3</t>
  </si>
  <si>
    <t>1.8.3</t>
  </si>
  <si>
    <t>1.8.4</t>
  </si>
  <si>
    <t>PLANILHA ORÇAMENTÁRIA</t>
  </si>
  <si>
    <t>EMPRESA:</t>
  </si>
  <si>
    <t>CNPJ:</t>
  </si>
  <si>
    <t>END.:</t>
  </si>
  <si>
    <t>DATA BASE SINAPI:</t>
  </si>
  <si>
    <t>BDI (PADRÃO):</t>
  </si>
  <si>
    <t>CRONOGRAMA FÍSICO-FINANCEIRO</t>
  </si>
  <si>
    <t>ETAPAS</t>
  </si>
  <si>
    <t>1º mês</t>
  </si>
  <si>
    <t>2º mês</t>
  </si>
  <si>
    <t>3º mês</t>
  </si>
  <si>
    <t>4º mês</t>
  </si>
  <si>
    <t>%</t>
  </si>
  <si>
    <t xml:space="preserve">Valor </t>
  </si>
  <si>
    <t>TOTAL    .............</t>
  </si>
  <si>
    <t>TOTAL ACUMULADO  .....</t>
  </si>
  <si>
    <t>DESCRIÇÃO</t>
  </si>
  <si>
    <t>R$</t>
  </si>
  <si>
    <t>VALOR</t>
  </si>
  <si>
    <t>PESO</t>
  </si>
  <si>
    <t>1.1.2</t>
  </si>
  <si>
    <t>1.1.3</t>
  </si>
  <si>
    <t>1.1.4</t>
  </si>
  <si>
    <t>1.4.2</t>
  </si>
  <si>
    <t>1.4.3</t>
  </si>
  <si>
    <t>1.5.1</t>
  </si>
  <si>
    <t>1.5.2</t>
  </si>
  <si>
    <t>1.6.1</t>
  </si>
  <si>
    <t>1.6.2</t>
  </si>
  <si>
    <t>1.7.1</t>
  </si>
  <si>
    <t>1.7.2</t>
  </si>
  <si>
    <t>1.8.1</t>
  </si>
  <si>
    <t>1.8.2</t>
  </si>
  <si>
    <r>
      <rPr>
        <sz val="8"/>
        <rFont val="Arial"/>
        <family val="2"/>
      </rPr>
      <t>Nº CT:</t>
    </r>
    <r>
      <rPr>
        <b/>
        <sz val="8"/>
        <rFont val="Arial"/>
        <family val="2"/>
      </rPr>
      <t xml:space="preserve"> 10135501-46/2013</t>
    </r>
  </si>
  <si>
    <r>
      <rPr>
        <sz val="9"/>
        <rFont val="Arial"/>
        <family val="2"/>
      </rPr>
      <t>GESTOR:</t>
    </r>
    <r>
      <rPr>
        <b/>
        <sz val="9"/>
        <rFont val="Arial"/>
        <family val="2"/>
      </rPr>
      <t xml:space="preserve"> ME/INFRAESTRUTURA ESPORTIVA</t>
    </r>
  </si>
  <si>
    <t>07/2017</t>
  </si>
  <si>
    <r>
      <rPr>
        <sz val="10"/>
        <rFont val="Arial"/>
        <family val="2"/>
      </rPr>
      <t>EMPREENDIMENTO:</t>
    </r>
    <r>
      <rPr>
        <b/>
        <sz val="10"/>
        <rFont val="Arial"/>
        <family val="2"/>
      </rPr>
      <t xml:space="preserve"> CONSTRUÇÃO DE QUADRA POLIESPORTIVA - DISTRITO DE BALTAZAR</t>
    </r>
  </si>
  <si>
    <t>ESTRUTURAS DE CONCRETO</t>
  </si>
  <si>
    <t>ALVENARIA</t>
  </si>
  <si>
    <t>COBERTURA</t>
  </si>
  <si>
    <t>REVESTIMENTO</t>
  </si>
  <si>
    <t>INSTALAÇÕES ELÉTRICAS</t>
  </si>
  <si>
    <t>PINTURA</t>
  </si>
  <si>
    <t>SERVIÇOS COMPLEMENTARES</t>
  </si>
  <si>
    <t>1.9</t>
  </si>
  <si>
    <t>SUB TOTAL GERAL SERVIÇOS (VALORES ATUALIZADOS)</t>
  </si>
  <si>
    <t>TOTAL GERAL (ATUALIZADO-SERVIÇOS A REALIZAR)</t>
  </si>
  <si>
    <t>Observações :</t>
  </si>
  <si>
    <t>1 - A empresa deverá entregar os projetos completos da cobertura metálica ( plantaa baixa, corte transversal, corte longitudinal, memorial descritivo, memória de cálculo, especificação dos materias usados), com ART de projeto e execução, antes do serviço ser realizado.</t>
  </si>
  <si>
    <t>2 - Somente será autorizado a realização do serviço, com o posterior pagamento do mesmo com o cumprimento do requerido no item 1 da observação.</t>
  </si>
  <si>
    <t>1.6.6</t>
  </si>
  <si>
    <t>ESCAVACAO MANUAL EM SOLO, PROF. MAIOR QUE 1,5M ATE 4,00 M</t>
  </si>
  <si>
    <t>ESCAVACAO DE VALA NAO ESCORADA EM MATERIAL DE 1A CATEGORIA COM PROFUNDIDADE DE 1,5 ATE 3M COM RETROESCAVADEIRA 75HP, SEM ESGOTAMENTO</t>
  </si>
  <si>
    <t>REATERRO DE VALA/CAVA SEM CONTROLE DE COMPACTAÇÃO , UTILIZANDO RETRO-ESCAVADEIRA E COMPACTACADOR VIBRATORIO COM MATERIAL REAPROVEITADO
AF_02/2016</t>
  </si>
  <si>
    <t>ATERRO INTERNO (EDIFICACOES) COMPACTADO MANUALMENTE</t>
  </si>
  <si>
    <t>CONCRETO USINADO FCK=20MPA, INCLUSIVE LANCAMENTO E ADENSAMENTO</t>
  </si>
  <si>
    <t>FORMA TABUAS MADEIRA 3A P/ PECAS CONCRETO ARM, REAPR 2X, INCL MONTAGEM</t>
  </si>
  <si>
    <t>ARMACAO ACO CA-50, DIAM. 6,3 (1/4) À 12,5MM(1/2) -FORNECIMENTO/ CORTE PERDA DE 10%) / DOBRA / COLOCAÇÃO.</t>
  </si>
  <si>
    <t>ALVENARIA DE BLOCOS DE CONCRETO VEDACAO 9X19X39CM, ESPESSURA 9CM, ASSENTADOS COM ARGAMASSA TRACO 1:0,5:11 (CIMENTO, CAL E AREIA)</t>
  </si>
  <si>
    <t>LOCACAO DE ANDAIME METALICO TUBULAR TIPO TORRE</t>
  </si>
  <si>
    <t>PISO CIMENTADO E=1,5CM C/ARGAMASSA 1:3 CIMENTO AREIA ALISADO COLHER SOBRE BASE EXISTENTE.</t>
  </si>
  <si>
    <t>JUNTA DILATACAO PLASTICA P/ PISO H=25MM E=4,0MM</t>
  </si>
  <si>
    <t>ENTRADA DE ENERGIA ELÉTRICA AÉREA MONOFÁSICA 50A COM POSTE DE CONCRETO, INCLUSIVE CABEAMENTO, CAIXA DE PROTEÇÃO PARA MEDIDOR E ATERRAMENTO.</t>
  </si>
  <si>
    <t>QUADRO DE DISTRIBUICAO DE ENERGIA DE EMBUTIR, EM CHAPA METALICA, PARA 18 DISJUNTORES TERMOMAGNETICOS MONOPOLARES, COM BARRAMENTO TRIFASICO ENEUTRO, FORNECIMENTO E INSTALACAO</t>
  </si>
  <si>
    <t>DISJUNTOR TERMOMAGNETICO TRIPOLAR PADRAO NEMA (AMERICANO) 10 A 50A 240 V, FORNECIMENTO E INSTALACAO</t>
  </si>
  <si>
    <t>CABO DE COBRE ISOLADO PVC 450/750V 10MM2 RESISTENTE A CHAMA - FORNECIMENTO</t>
  </si>
  <si>
    <t>REFLETOR RETANGULAR FECHADO COM LAMPADA VAPOR METALICO 400 W</t>
  </si>
  <si>
    <t>ELETRODUTO DE PVC FLEXIVEL CORRUGADO DN 20MM (3/4") FORNECIMENTO E INSTALACAO</t>
  </si>
  <si>
    <t>PINTURA COM TINTA TEXTURIZADA ACRILICA</t>
  </si>
  <si>
    <t>PINTURA ACRILICA DE FAIXAS DE DEMARCACAO EM QUADRA POLIESPORTIVA, 5 CMDE LARGURA</t>
  </si>
  <si>
    <t>ALAMBRADO PARA QUADRA POLIESPORTIVA, ESTRUTURADO POR TUBOS DE ACO GALVANIZADO, COM COSTURA, DIN 2440, DIAMETRO 2", COM TELA DE ARAME GALVANIZADO, FIO 14 BWG E MALHA QUADRADA 5X5CM</t>
  </si>
  <si>
    <t>CONJUNTO P/VOLEI(POSTES FOGO H=255 REDE NYLON 2 MM</t>
  </si>
  <si>
    <t>CONJUNTO PARA FUTSAL ( PAR DE TRAVES OFICIAL - 3,00X2,00M - EM TUBO DE AÇO GALV A FOGO 3" COMREQUADRO E REDES POLIETILENO FIO 4MM).</t>
  </si>
  <si>
    <t>TABELA BASQUETE LAM NAVAL 180X120 ARO METAL E REDE - CONJUNTO COM 02 TABELAS</t>
  </si>
  <si>
    <t>B.D.I. (ATUALIZADO)</t>
  </si>
  <si>
    <t>74131/004</t>
  </si>
  <si>
    <t>74130/004</t>
  </si>
  <si>
    <t>74246/001</t>
  </si>
  <si>
    <t>74244/001</t>
  </si>
  <si>
    <t>COBERTURA COM TELHA DE ACO ZINCADO, TRAPEZOIDAL, ESPESSURA DE 0,5 MM,INCLUINDO ACESSORIOS.</t>
  </si>
  <si>
    <t>ESTRUTURA METALICA EM TESOURAS OU TRELICAS, VAO LIVRE DE 25M, FORNECIMENTO E MONTAGEM, NAO SENDO CONSIDERADOS OS FECHAMENTOS METALICOS, AS COLUNAS, OS SERVICOS GERAIS EM ALVENARIA E CONCRETO, AS TELHAS DE COBERTURA E A PINTURA DE ACABAMENTO.</t>
  </si>
  <si>
    <t>PINTURA ESMALTE BRILHANTE (2 DEMAOS) SOBRE SUPERFICIE METALICA, INCLUSIVE PROTECAO COM ZARCAO (1 DEMAO) ESTRUTURA COBERTURA.</t>
  </si>
  <si>
    <t>Kg</t>
  </si>
  <si>
    <t>m/mês</t>
  </si>
  <si>
    <t>SERVIÇOS A EXECUTAR (NOVA LICITAÇÃO-VALORES ATUALIZADOS)</t>
  </si>
  <si>
    <t>Quant.  a executar</t>
  </si>
  <si>
    <t>Total ATUAL(R$)</t>
  </si>
  <si>
    <t>P.Unit. ATUAL(R$)</t>
  </si>
  <si>
    <t>GESTOR: ME/INFRAESTRUTURA ESPORTIVA</t>
  </si>
  <si>
    <t>EMPREENDIMENTO: CONSTRUÇÃO DE QUADRA POLIESPORTIVA - DISTRITO DE BALTAZAR</t>
  </si>
  <si>
    <t>ITEM</t>
  </si>
</sst>
</file>

<file path=xl/styles.xml><?xml version="1.0" encoding="utf-8"?>
<styleSheet xmlns="http://schemas.openxmlformats.org/spreadsheetml/2006/main">
  <numFmts count="4">
    <numFmt numFmtId="164" formatCode="_(* #,##0.00_);_(* \(#,##0.00\);_(* &quot;-&quot;??_);_(@_)"/>
    <numFmt numFmtId="165" formatCode="_(* #,##0.0_);_(* \(#,##0.0\);_(* &quot;-&quot;??_);_(@_)"/>
    <numFmt numFmtId="166" formatCode="&quot;R$&quot;#,##0.00_);[Red]\(&quot;R$&quot;#,##0.00\)"/>
    <numFmt numFmtId="167" formatCode="&quot;R$&quot;#,##0.00"/>
  </numFmts>
  <fonts count="2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9"/>
      <name val="Arial"/>
      <family val="2"/>
    </font>
    <font>
      <sz val="20"/>
      <name val="Arial"/>
      <family val="2"/>
    </font>
    <font>
      <sz val="14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sz val="8.5"/>
      <name val="Arial"/>
      <family val="2"/>
    </font>
    <font>
      <b/>
      <sz val="16"/>
      <name val="Arial"/>
      <family val="2"/>
    </font>
    <font>
      <sz val="11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2">
    <xf numFmtId="0" fontId="0" fillId="0" borderId="0"/>
    <xf numFmtId="164" fontId="3" fillId="0" borderId="0" applyFont="0" applyFill="0" applyBorder="0" applyAlignment="0" applyProtection="0"/>
    <xf numFmtId="0" fontId="2" fillId="0" borderId="0"/>
    <xf numFmtId="0" fontId="12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10" fillId="0" borderId="0" applyFont="0" applyFill="0" applyBorder="0" applyAlignment="0" applyProtection="0"/>
  </cellStyleXfs>
  <cellXfs count="202">
    <xf numFmtId="0" fontId="0" fillId="0" borderId="0" xfId="0"/>
    <xf numFmtId="0" fontId="7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164" fontId="7" fillId="0" borderId="0" xfId="1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164" fontId="7" fillId="0" borderId="0" xfId="1" applyFont="1" applyBorder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164" fontId="7" fillId="0" borderId="0" xfId="1" applyFont="1" applyFill="1" applyAlignment="1">
      <alignment horizontal="center" vertical="center"/>
    </xf>
    <xf numFmtId="0" fontId="7" fillId="0" borderId="0" xfId="0" applyFont="1" applyFill="1" applyAlignment="1">
      <alignment horizontal="left" vertical="center"/>
    </xf>
    <xf numFmtId="164" fontId="7" fillId="0" borderId="0" xfId="1" applyFont="1" applyAlignment="1">
      <alignment vertical="center"/>
    </xf>
    <xf numFmtId="164" fontId="7" fillId="0" borderId="0" xfId="1" applyFont="1" applyFill="1" applyAlignment="1">
      <alignment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/>
    </xf>
    <xf numFmtId="165" fontId="7" fillId="0" borderId="0" xfId="1" applyNumberFormat="1" applyFont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164" fontId="7" fillId="0" borderId="4" xfId="1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left" vertical="center" wrapText="1"/>
    </xf>
    <xf numFmtId="0" fontId="0" fillId="0" borderId="0" xfId="0"/>
    <xf numFmtId="0" fontId="4" fillId="3" borderId="14" xfId="0" applyFont="1" applyFill="1" applyBorder="1" applyAlignment="1">
      <alignment vertical="center"/>
    </xf>
    <xf numFmtId="0" fontId="4" fillId="3" borderId="3" xfId="0" applyFont="1" applyFill="1" applyBorder="1" applyAlignment="1">
      <alignment vertical="center"/>
    </xf>
    <xf numFmtId="0" fontId="3" fillId="0" borderId="13" xfId="0" applyFont="1" applyFill="1" applyBorder="1" applyAlignment="1">
      <alignment horizontal="justify" vertical="center" wrapText="1"/>
    </xf>
    <xf numFmtId="10" fontId="4" fillId="0" borderId="12" xfId="1" applyNumberFormat="1" applyFont="1" applyBorder="1" applyAlignment="1">
      <alignment horizontal="center" vertical="center"/>
    </xf>
    <xf numFmtId="164" fontId="7" fillId="0" borderId="15" xfId="1" applyFont="1" applyFill="1" applyBorder="1" applyAlignment="1">
      <alignment horizontal="center" vertical="center" wrapText="1"/>
    </xf>
    <xf numFmtId="0" fontId="11" fillId="0" borderId="0" xfId="0" applyFont="1" applyBorder="1" applyAlignment="1">
      <alignment vertical="center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2" fontId="12" fillId="0" borderId="0" xfId="3" applyNumberFormat="1" applyFont="1" applyBorder="1"/>
    <xf numFmtId="0" fontId="13" fillId="0" borderId="0" xfId="0" applyFont="1" applyBorder="1"/>
    <xf numFmtId="0" fontId="8" fillId="0" borderId="0" xfId="0" applyFont="1" applyBorder="1"/>
    <xf numFmtId="2" fontId="12" fillId="0" borderId="0" xfId="3" applyNumberFormat="1" applyFont="1" applyBorder="1" applyAlignment="1">
      <alignment horizontal="center"/>
    </xf>
    <xf numFmtId="2" fontId="15" fillId="0" borderId="0" xfId="3" applyNumberFormat="1" applyFont="1" applyBorder="1" applyAlignment="1">
      <alignment horizontal="center"/>
    </xf>
    <xf numFmtId="2" fontId="12" fillId="0" borderId="16" xfId="3" applyNumberFormat="1" applyFont="1" applyBorder="1"/>
    <xf numFmtId="2" fontId="12" fillId="0" borderId="18" xfId="3" applyNumberFormat="1" applyFont="1" applyBorder="1"/>
    <xf numFmtId="2" fontId="12" fillId="0" borderId="6" xfId="3" applyNumberFormat="1" applyFont="1" applyBorder="1" applyAlignment="1">
      <alignment horizontal="center"/>
    </xf>
    <xf numFmtId="2" fontId="15" fillId="0" borderId="19" xfId="3" applyNumberFormat="1" applyFont="1" applyBorder="1" applyAlignment="1">
      <alignment horizontal="center"/>
    </xf>
    <xf numFmtId="2" fontId="15" fillId="0" borderId="22" xfId="3" applyNumberFormat="1" applyFont="1" applyBorder="1" applyAlignment="1">
      <alignment horizontal="center"/>
    </xf>
    <xf numFmtId="2" fontId="15" fillId="0" borderId="27" xfId="3" applyNumberFormat="1" applyFont="1" applyBorder="1" applyAlignment="1">
      <alignment horizontal="center"/>
    </xf>
    <xf numFmtId="2" fontId="15" fillId="0" borderId="29" xfId="3" applyNumberFormat="1" applyFont="1" applyBorder="1" applyAlignment="1">
      <alignment horizontal="center"/>
    </xf>
    <xf numFmtId="2" fontId="16" fillId="0" borderId="30" xfId="3" applyNumberFormat="1" applyFont="1" applyBorder="1" applyAlignment="1">
      <alignment horizontal="center"/>
    </xf>
    <xf numFmtId="166" fontId="12" fillId="0" borderId="31" xfId="3" applyNumberFormat="1" applyFont="1" applyFill="1" applyBorder="1" applyAlignment="1">
      <alignment horizontal="right"/>
    </xf>
    <xf numFmtId="2" fontId="12" fillId="0" borderId="31" xfId="3" applyNumberFormat="1" applyFont="1" applyFill="1" applyBorder="1" applyAlignment="1">
      <alignment horizontal="center"/>
    </xf>
    <xf numFmtId="2" fontId="12" fillId="0" borderId="13" xfId="3" applyNumberFormat="1" applyFont="1" applyFill="1" applyBorder="1" applyAlignment="1" applyProtection="1">
      <alignment horizontal="center"/>
      <protection locked="0"/>
    </xf>
    <xf numFmtId="167" fontId="12" fillId="0" borderId="13" xfId="3" applyNumberFormat="1" applyFont="1" applyFill="1" applyBorder="1" applyAlignment="1" applyProtection="1">
      <alignment horizontal="right"/>
      <protection locked="0"/>
    </xf>
    <xf numFmtId="2" fontId="0" fillId="0" borderId="0" xfId="0" applyNumberFormat="1"/>
    <xf numFmtId="1" fontId="15" fillId="0" borderId="32" xfId="3" applyNumberFormat="1" applyFont="1" applyBorder="1" applyAlignment="1">
      <alignment horizontal="center"/>
    </xf>
    <xf numFmtId="167" fontId="12" fillId="0" borderId="33" xfId="3" applyNumberFormat="1" applyFont="1" applyFill="1" applyBorder="1" applyAlignment="1" applyProtection="1">
      <alignment horizontal="right"/>
      <protection locked="0"/>
    </xf>
    <xf numFmtId="166" fontId="12" fillId="0" borderId="34" xfId="3" applyNumberFormat="1" applyFont="1" applyFill="1" applyBorder="1" applyAlignment="1">
      <alignment horizontal="right"/>
    </xf>
    <xf numFmtId="166" fontId="12" fillId="0" borderId="35" xfId="3" applyNumberFormat="1" applyFont="1" applyFill="1" applyBorder="1" applyAlignment="1">
      <alignment horizontal="right"/>
    </xf>
    <xf numFmtId="167" fontId="12" fillId="0" borderId="4" xfId="3" applyNumberFormat="1" applyFont="1" applyFill="1" applyBorder="1" applyAlignment="1" applyProtection="1">
      <alignment horizontal="right"/>
      <protection locked="0"/>
    </xf>
    <xf numFmtId="0" fontId="0" fillId="0" borderId="0" xfId="0" applyBorder="1"/>
    <xf numFmtId="1" fontId="12" fillId="4" borderId="3" xfId="3" applyNumberFormat="1" applyFont="1" applyFill="1" applyBorder="1" applyAlignment="1">
      <alignment horizontal="center"/>
    </xf>
    <xf numFmtId="2" fontId="12" fillId="4" borderId="3" xfId="3" applyNumberFormat="1" applyFont="1" applyFill="1" applyBorder="1"/>
    <xf numFmtId="166" fontId="12" fillId="4" borderId="3" xfId="3" applyNumberFormat="1" applyFont="1" applyFill="1" applyBorder="1" applyAlignment="1">
      <alignment horizontal="center"/>
    </xf>
    <xf numFmtId="2" fontId="12" fillId="4" borderId="3" xfId="3" applyNumberFormat="1" applyFont="1" applyFill="1" applyBorder="1" applyAlignment="1">
      <alignment horizontal="center"/>
    </xf>
    <xf numFmtId="2" fontId="12" fillId="4" borderId="3" xfId="3" applyNumberFormat="1" applyFont="1" applyFill="1" applyBorder="1" applyProtection="1">
      <protection locked="0"/>
    </xf>
    <xf numFmtId="2" fontId="12" fillId="4" borderId="3" xfId="3" applyNumberFormat="1" applyFont="1" applyFill="1" applyBorder="1" applyAlignment="1" applyProtection="1">
      <alignment horizontal="right"/>
      <protection locked="0"/>
    </xf>
    <xf numFmtId="2" fontId="12" fillId="0" borderId="3" xfId="3" applyNumberFormat="1" applyFont="1" applyFill="1" applyBorder="1" applyProtection="1">
      <protection locked="0"/>
    </xf>
    <xf numFmtId="2" fontId="12" fillId="0" borderId="3" xfId="3" applyNumberFormat="1" applyFont="1" applyFill="1" applyBorder="1" applyAlignment="1" applyProtection="1">
      <alignment horizontal="right"/>
      <protection locked="0"/>
    </xf>
    <xf numFmtId="2" fontId="15" fillId="0" borderId="10" xfId="3" applyNumberFormat="1" applyFont="1" applyBorder="1" applyAlignment="1"/>
    <xf numFmtId="2" fontId="15" fillId="0" borderId="11" xfId="3" applyNumberFormat="1" applyFont="1" applyBorder="1" applyAlignment="1"/>
    <xf numFmtId="2" fontId="15" fillId="0" borderId="12" xfId="3" applyNumberFormat="1" applyFont="1" applyBorder="1" applyAlignment="1">
      <alignment horizontal="right"/>
    </xf>
    <xf numFmtId="166" fontId="4" fillId="4" borderId="14" xfId="3" applyNumberFormat="1" applyFont="1" applyFill="1" applyBorder="1" applyAlignment="1">
      <alignment horizontal="right"/>
    </xf>
    <xf numFmtId="2" fontId="15" fillId="0" borderId="36" xfId="3" applyNumberFormat="1" applyFont="1" applyBorder="1" applyAlignment="1">
      <alignment horizontal="center"/>
    </xf>
    <xf numFmtId="2" fontId="17" fillId="0" borderId="36" xfId="3" applyNumberFormat="1" applyFont="1" applyFill="1" applyBorder="1" applyAlignment="1">
      <alignment horizontal="centerContinuous"/>
    </xf>
    <xf numFmtId="167" fontId="12" fillId="0" borderId="36" xfId="3" applyNumberFormat="1" applyFont="1" applyFill="1" applyBorder="1" applyAlignment="1">
      <alignment horizontal="right"/>
    </xf>
    <xf numFmtId="167" fontId="12" fillId="0" borderId="37" xfId="3" applyNumberFormat="1" applyFont="1" applyFill="1" applyBorder="1" applyAlignment="1">
      <alignment horizontal="right"/>
    </xf>
    <xf numFmtId="167" fontId="12" fillId="0" borderId="38" xfId="3" applyNumberFormat="1" applyFont="1" applyFill="1" applyBorder="1" applyAlignment="1">
      <alignment horizontal="right"/>
    </xf>
    <xf numFmtId="167" fontId="15" fillId="0" borderId="39" xfId="3" applyNumberFormat="1" applyFont="1" applyBorder="1" applyAlignment="1">
      <alignment horizontal="center"/>
    </xf>
    <xf numFmtId="2" fontId="12" fillId="0" borderId="36" xfId="3" applyNumberFormat="1" applyFont="1" applyBorder="1" applyAlignment="1">
      <alignment horizontal="center"/>
    </xf>
    <xf numFmtId="167" fontId="15" fillId="0" borderId="37" xfId="3" applyNumberFormat="1" applyFont="1" applyBorder="1" applyAlignment="1">
      <alignment horizontal="right"/>
    </xf>
    <xf numFmtId="2" fontId="17" fillId="0" borderId="37" xfId="3" applyNumberFormat="1" applyFont="1" applyBorder="1" applyAlignment="1">
      <alignment horizontal="center"/>
    </xf>
    <xf numFmtId="167" fontId="15" fillId="0" borderId="38" xfId="3" applyNumberFormat="1" applyFont="1" applyBorder="1" applyAlignment="1">
      <alignment horizontal="right"/>
    </xf>
    <xf numFmtId="0" fontId="18" fillId="0" borderId="0" xfId="0" applyFont="1" applyBorder="1" applyAlignment="1"/>
    <xf numFmtId="2" fontId="12" fillId="0" borderId="0" xfId="3" applyNumberFormat="1" applyFont="1" applyBorder="1" applyAlignment="1"/>
    <xf numFmtId="2" fontId="19" fillId="0" borderId="0" xfId="3" applyNumberFormat="1" applyFont="1" applyBorder="1" applyAlignment="1">
      <alignment horizontal="center"/>
    </xf>
    <xf numFmtId="2" fontId="16" fillId="0" borderId="40" xfId="3" applyNumberFormat="1" applyFont="1" applyBorder="1" applyAlignment="1">
      <alignment horizontal="center"/>
    </xf>
    <xf numFmtId="4" fontId="7" fillId="5" borderId="13" xfId="1" applyNumberFormat="1" applyFont="1" applyFill="1" applyBorder="1" applyAlignment="1">
      <alignment horizontal="right" vertical="center"/>
    </xf>
    <xf numFmtId="2" fontId="12" fillId="6" borderId="13" xfId="3" applyNumberFormat="1" applyFont="1" applyFill="1" applyBorder="1" applyAlignment="1" applyProtection="1">
      <alignment horizontal="center"/>
      <protection locked="0"/>
    </xf>
    <xf numFmtId="167" fontId="12" fillId="6" borderId="13" xfId="3" applyNumberFormat="1" applyFont="1" applyFill="1" applyBorder="1" applyAlignment="1" applyProtection="1">
      <alignment horizontal="right"/>
      <protection locked="0"/>
    </xf>
    <xf numFmtId="167" fontId="12" fillId="6" borderId="4" xfId="3" applyNumberFormat="1" applyFont="1" applyFill="1" applyBorder="1" applyAlignment="1" applyProtection="1">
      <alignment horizontal="right"/>
      <protection locked="0"/>
    </xf>
    <xf numFmtId="167" fontId="12" fillId="6" borderId="33" xfId="3" applyNumberFormat="1" applyFont="1" applyFill="1" applyBorder="1" applyAlignment="1" applyProtection="1">
      <alignment horizontal="right"/>
      <protection locked="0"/>
    </xf>
    <xf numFmtId="4" fontId="7" fillId="0" borderId="0" xfId="0" applyNumberFormat="1" applyFont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left" vertical="center" wrapText="1"/>
    </xf>
    <xf numFmtId="0" fontId="4" fillId="5" borderId="0" xfId="0" applyFont="1" applyFill="1" applyBorder="1" applyAlignment="1">
      <alignment horizontal="left" vertical="center"/>
    </xf>
    <xf numFmtId="0" fontId="4" fillId="5" borderId="0" xfId="0" applyFont="1" applyFill="1" applyBorder="1" applyAlignment="1">
      <alignment horizontal="left" vertical="center" wrapText="1"/>
    </xf>
    <xf numFmtId="0" fontId="4" fillId="5" borderId="5" xfId="0" applyFont="1" applyFill="1" applyBorder="1" applyAlignment="1">
      <alignment horizontal="left" vertical="center"/>
    </xf>
    <xf numFmtId="0" fontId="4" fillId="5" borderId="8" xfId="0" applyFont="1" applyFill="1" applyBorder="1" applyAlignment="1">
      <alignment horizontal="left" vertical="center"/>
    </xf>
    <xf numFmtId="0" fontId="4" fillId="5" borderId="10" xfId="0" applyFont="1" applyFill="1" applyBorder="1" applyAlignment="1">
      <alignment horizontal="left" vertical="center"/>
    </xf>
    <xf numFmtId="0" fontId="4" fillId="5" borderId="6" xfId="0" applyFont="1" applyFill="1" applyBorder="1" applyAlignment="1">
      <alignment horizontal="left" vertical="center"/>
    </xf>
    <xf numFmtId="0" fontId="4" fillId="5" borderId="6" xfId="0" applyFont="1" applyFill="1" applyBorder="1" applyAlignment="1">
      <alignment horizontal="left" vertical="center" wrapText="1"/>
    </xf>
    <xf numFmtId="0" fontId="4" fillId="5" borderId="11" xfId="0" applyFont="1" applyFill="1" applyBorder="1" applyAlignment="1">
      <alignment horizontal="left" vertical="center"/>
    </xf>
    <xf numFmtId="0" fontId="4" fillId="5" borderId="11" xfId="0" applyFont="1" applyFill="1" applyBorder="1" applyAlignment="1">
      <alignment horizontal="left" vertical="center" wrapText="1"/>
    </xf>
    <xf numFmtId="0" fontId="4" fillId="0" borderId="12" xfId="0" applyNumberFormat="1" applyFont="1" applyBorder="1" applyAlignment="1">
      <alignment vertical="center"/>
    </xf>
    <xf numFmtId="49" fontId="4" fillId="0" borderId="10" xfId="0" applyNumberFormat="1" applyFont="1" applyBorder="1" applyAlignment="1">
      <alignment vertical="center"/>
    </xf>
    <xf numFmtId="0" fontId="15" fillId="0" borderId="5" xfId="0" applyFont="1" applyFill="1" applyBorder="1" applyAlignment="1">
      <alignment horizontal="left" vertical="center"/>
    </xf>
    <xf numFmtId="0" fontId="15" fillId="0" borderId="6" xfId="0" applyFont="1" applyFill="1" applyBorder="1" applyAlignment="1">
      <alignment horizontal="left" vertical="center" wrapText="1"/>
    </xf>
    <xf numFmtId="0" fontId="15" fillId="0" borderId="7" xfId="0" applyFont="1" applyFill="1" applyBorder="1" applyAlignment="1">
      <alignment horizontal="left" vertical="center" wrapText="1"/>
    </xf>
    <xf numFmtId="49" fontId="15" fillId="0" borderId="8" xfId="0" applyNumberFormat="1" applyFont="1" applyFill="1" applyBorder="1" applyAlignment="1">
      <alignment horizontal="left" vertical="center"/>
    </xf>
    <xf numFmtId="0" fontId="15" fillId="0" borderId="0" xfId="0" applyFont="1" applyFill="1" applyBorder="1" applyAlignment="1">
      <alignment horizontal="left" vertical="center"/>
    </xf>
    <xf numFmtId="0" fontId="15" fillId="0" borderId="9" xfId="0" applyFont="1" applyFill="1" applyBorder="1" applyAlignment="1">
      <alignment horizontal="left" vertical="center" wrapText="1"/>
    </xf>
    <xf numFmtId="0" fontId="15" fillId="0" borderId="14" xfId="0" applyFont="1" applyFill="1" applyBorder="1" applyAlignment="1">
      <alignment horizontal="left" vertical="center" wrapText="1"/>
    </xf>
    <xf numFmtId="0" fontId="15" fillId="0" borderId="3" xfId="0" applyFont="1" applyFill="1" applyBorder="1" applyAlignment="1">
      <alignment horizontal="left" vertical="center" wrapText="1"/>
    </xf>
    <xf numFmtId="10" fontId="15" fillId="0" borderId="2" xfId="0" applyNumberFormat="1" applyFont="1" applyFill="1" applyBorder="1" applyAlignment="1">
      <alignment horizontal="left" vertical="center" wrapText="1"/>
    </xf>
    <xf numFmtId="0" fontId="4" fillId="6" borderId="1" xfId="0" applyFont="1" applyFill="1" applyBorder="1" applyAlignment="1">
      <alignment horizontal="center" vertical="center"/>
    </xf>
    <xf numFmtId="0" fontId="4" fillId="6" borderId="14" xfId="0" applyFont="1" applyFill="1" applyBorder="1" applyAlignment="1">
      <alignment horizontal="center" vertical="center"/>
    </xf>
    <xf numFmtId="0" fontId="4" fillId="6" borderId="14" xfId="0" applyFont="1" applyFill="1" applyBorder="1" applyAlignment="1">
      <alignment vertical="center"/>
    </xf>
    <xf numFmtId="0" fontId="4" fillId="6" borderId="3" xfId="0" applyFont="1" applyFill="1" applyBorder="1" applyAlignment="1">
      <alignment vertical="center"/>
    </xf>
    <xf numFmtId="164" fontId="4" fillId="6" borderId="1" xfId="0" applyNumberFormat="1" applyFont="1" applyFill="1" applyBorder="1" applyAlignment="1">
      <alignment vertical="center"/>
    </xf>
    <xf numFmtId="10" fontId="4" fillId="6" borderId="3" xfId="0" applyNumberFormat="1" applyFont="1" applyFill="1" applyBorder="1" applyAlignment="1">
      <alignment vertical="center"/>
    </xf>
    <xf numFmtId="164" fontId="4" fillId="6" borderId="2" xfId="0" applyNumberFormat="1" applyFont="1" applyFill="1" applyBorder="1" applyAlignment="1">
      <alignment vertical="center"/>
    </xf>
    <xf numFmtId="49" fontId="4" fillId="6" borderId="1" xfId="0" applyNumberFormat="1" applyFont="1" applyFill="1" applyBorder="1" applyAlignment="1">
      <alignment horizontal="center" vertical="center"/>
    </xf>
    <xf numFmtId="4" fontId="4" fillId="6" borderId="1" xfId="0" applyNumberFormat="1" applyFont="1" applyFill="1" applyBorder="1" applyAlignment="1">
      <alignment horizontal="center" vertical="center" wrapText="1"/>
    </xf>
    <xf numFmtId="164" fontId="4" fillId="6" borderId="1" xfId="1" applyFont="1" applyFill="1" applyBorder="1" applyAlignment="1">
      <alignment horizontal="center" vertical="center" wrapText="1"/>
    </xf>
    <xf numFmtId="164" fontId="6" fillId="3" borderId="1" xfId="0" applyNumberFormat="1" applyFont="1" applyFill="1" applyBorder="1" applyAlignment="1">
      <alignment vertical="center"/>
    </xf>
    <xf numFmtId="0" fontId="7" fillId="6" borderId="0" xfId="0" applyFont="1" applyFill="1" applyAlignment="1">
      <alignment vertical="center"/>
    </xf>
    <xf numFmtId="0" fontId="7" fillId="6" borderId="0" xfId="0" applyFont="1" applyFill="1" applyAlignment="1">
      <alignment horizontal="left" vertical="center"/>
    </xf>
    <xf numFmtId="0" fontId="7" fillId="6" borderId="0" xfId="0" applyFont="1" applyFill="1" applyAlignment="1">
      <alignment horizontal="center" vertical="center"/>
    </xf>
    <xf numFmtId="164" fontId="7" fillId="6" borderId="0" xfId="1" applyFont="1" applyFill="1" applyAlignment="1">
      <alignment horizontal="center" vertical="center"/>
    </xf>
    <xf numFmtId="164" fontId="7" fillId="6" borderId="0" xfId="1" applyFont="1" applyFill="1" applyAlignment="1">
      <alignment vertical="center"/>
    </xf>
    <xf numFmtId="0" fontId="12" fillId="0" borderId="10" xfId="0" applyFont="1" applyBorder="1" applyAlignment="1">
      <alignment horizontal="left" vertical="center"/>
    </xf>
    <xf numFmtId="49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6" borderId="2" xfId="0" applyFont="1" applyFill="1" applyBorder="1" applyAlignment="1">
      <alignment vertical="center"/>
    </xf>
    <xf numFmtId="0" fontId="4" fillId="3" borderId="2" xfId="0" applyFont="1" applyFill="1" applyBorder="1" applyAlignment="1">
      <alignment vertical="center"/>
    </xf>
    <xf numFmtId="0" fontId="3" fillId="6" borderId="0" xfId="0" applyFont="1" applyFill="1" applyAlignment="1">
      <alignment horizontal="justify" vertical="center" wrapText="1"/>
    </xf>
    <xf numFmtId="0" fontId="7" fillId="6" borderId="0" xfId="0" applyFont="1" applyFill="1" applyAlignment="1">
      <alignment horizontal="justify" vertical="center" wrapText="1"/>
    </xf>
    <xf numFmtId="0" fontId="3" fillId="6" borderId="0" xfId="0" applyFont="1" applyFill="1" applyAlignment="1">
      <alignment horizontal="left" vertical="center"/>
    </xf>
    <xf numFmtId="0" fontId="7" fillId="6" borderId="0" xfId="0" applyFont="1" applyFill="1" applyAlignment="1">
      <alignment horizontal="left" vertical="center"/>
    </xf>
    <xf numFmtId="164" fontId="15" fillId="6" borderId="14" xfId="1" applyFont="1" applyFill="1" applyBorder="1" applyAlignment="1">
      <alignment horizontal="center" vertical="center" wrapText="1"/>
    </xf>
    <xf numFmtId="164" fontId="15" fillId="6" borderId="3" xfId="1" applyFont="1" applyFill="1" applyBorder="1" applyAlignment="1">
      <alignment horizontal="center" vertical="center" wrapText="1"/>
    </xf>
    <xf numFmtId="164" fontId="15" fillId="6" borderId="2" xfId="1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164" fontId="4" fillId="0" borderId="0" xfId="1" applyFont="1" applyBorder="1" applyAlignment="1">
      <alignment horizontal="center" vertical="center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9" fillId="0" borderId="8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top"/>
    </xf>
    <xf numFmtId="0" fontId="6" fillId="0" borderId="11" xfId="0" applyFont="1" applyBorder="1" applyAlignment="1">
      <alignment horizontal="center" vertical="top"/>
    </xf>
    <xf numFmtId="0" fontId="6" fillId="0" borderId="0" xfId="0" applyFont="1" applyBorder="1" applyAlignment="1">
      <alignment horizontal="center" vertical="top"/>
    </xf>
    <xf numFmtId="0" fontId="6" fillId="0" borderId="9" xfId="0" applyFont="1" applyBorder="1" applyAlignment="1">
      <alignment horizontal="center" vertical="top"/>
    </xf>
    <xf numFmtId="0" fontId="4" fillId="5" borderId="5" xfId="0" applyFont="1" applyFill="1" applyBorder="1" applyAlignment="1">
      <alignment horizontal="left" vertical="center"/>
    </xf>
    <xf numFmtId="0" fontId="0" fillId="5" borderId="6" xfId="0" applyFill="1" applyBorder="1"/>
    <xf numFmtId="0" fontId="0" fillId="5" borderId="7" xfId="0" applyFill="1" applyBorder="1"/>
    <xf numFmtId="0" fontId="4" fillId="5" borderId="8" xfId="0" applyFont="1" applyFill="1" applyBorder="1" applyAlignment="1">
      <alignment horizontal="left" vertical="center"/>
    </xf>
    <xf numFmtId="0" fontId="0" fillId="5" borderId="0" xfId="0" applyFill="1"/>
    <xf numFmtId="0" fontId="0" fillId="5" borderId="9" xfId="0" applyFill="1" applyBorder="1"/>
    <xf numFmtId="0" fontId="4" fillId="5" borderId="10" xfId="0" applyFont="1" applyFill="1" applyBorder="1" applyAlignment="1">
      <alignment horizontal="left" vertical="center"/>
    </xf>
    <xf numFmtId="0" fontId="0" fillId="5" borderId="11" xfId="0" applyFill="1" applyBorder="1"/>
    <xf numFmtId="0" fontId="0" fillId="5" borderId="12" xfId="0" applyFill="1" applyBorder="1"/>
    <xf numFmtId="0" fontId="16" fillId="0" borderId="14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4" fillId="0" borderId="14" xfId="0" applyFont="1" applyBorder="1" applyAlignment="1">
      <alignment horizontal="left" vertical="center" wrapText="1"/>
    </xf>
    <xf numFmtId="0" fontId="3" fillId="0" borderId="3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15" fillId="0" borderId="14" xfId="0" applyFont="1" applyBorder="1" applyAlignment="1">
      <alignment horizontal="left" vertical="center" wrapText="1"/>
    </xf>
    <xf numFmtId="0" fontId="15" fillId="0" borderId="2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2" fontId="14" fillId="3" borderId="14" xfId="3" applyNumberFormat="1" applyFont="1" applyFill="1" applyBorder="1" applyAlignment="1">
      <alignment horizontal="center" vertical="center"/>
    </xf>
    <xf numFmtId="2" fontId="14" fillId="3" borderId="3" xfId="3" applyNumberFormat="1" applyFont="1" applyFill="1" applyBorder="1" applyAlignment="1">
      <alignment horizontal="center" vertical="center"/>
    </xf>
    <xf numFmtId="2" fontId="14" fillId="3" borderId="2" xfId="3" applyNumberFormat="1" applyFont="1" applyFill="1" applyBorder="1" applyAlignment="1">
      <alignment horizontal="center" vertical="center"/>
    </xf>
    <xf numFmtId="2" fontId="15" fillId="0" borderId="14" xfId="3" applyNumberFormat="1" applyFont="1" applyBorder="1" applyAlignment="1">
      <alignment horizontal="center"/>
    </xf>
    <xf numFmtId="2" fontId="15" fillId="0" borderId="3" xfId="3" applyNumberFormat="1" applyFont="1" applyBorder="1" applyAlignment="1">
      <alignment horizontal="center"/>
    </xf>
    <xf numFmtId="2" fontId="15" fillId="0" borderId="2" xfId="3" applyNumberFormat="1" applyFont="1" applyBorder="1" applyAlignment="1">
      <alignment horizontal="center"/>
    </xf>
    <xf numFmtId="1" fontId="15" fillId="0" borderId="24" xfId="3" applyNumberFormat="1" applyFont="1" applyBorder="1" applyAlignment="1" applyProtection="1">
      <alignment horizontal="center"/>
      <protection locked="0"/>
    </xf>
    <xf numFmtId="1" fontId="15" fillId="0" borderId="26" xfId="3" applyNumberFormat="1" applyFont="1" applyBorder="1" applyAlignment="1" applyProtection="1">
      <alignment horizontal="center"/>
      <protection locked="0"/>
    </xf>
    <xf numFmtId="1" fontId="15" fillId="0" borderId="15" xfId="3" applyNumberFormat="1" applyFont="1" applyBorder="1" applyAlignment="1" applyProtection="1">
      <alignment horizontal="center"/>
      <protection locked="0"/>
    </xf>
    <xf numFmtId="1" fontId="15" fillId="0" borderId="23" xfId="3" applyNumberFormat="1" applyFont="1" applyBorder="1" applyAlignment="1" applyProtection="1">
      <alignment horizontal="center"/>
      <protection locked="0"/>
    </xf>
    <xf numFmtId="1" fontId="15" fillId="0" borderId="25" xfId="3" applyNumberFormat="1" applyFont="1" applyBorder="1" applyAlignment="1" applyProtection="1">
      <alignment horizontal="center"/>
      <protection locked="0"/>
    </xf>
    <xf numFmtId="2" fontId="4" fillId="0" borderId="0" xfId="3" applyNumberFormat="1" applyFont="1" applyBorder="1" applyAlignment="1">
      <alignment horizontal="center"/>
    </xf>
    <xf numFmtId="2" fontId="15" fillId="0" borderId="17" xfId="3" applyNumberFormat="1" applyFont="1" applyBorder="1" applyAlignment="1">
      <alignment horizontal="center" vertical="center"/>
    </xf>
    <xf numFmtId="2" fontId="15" fillId="0" borderId="18" xfId="3" applyNumberFormat="1" applyFont="1" applyBorder="1" applyAlignment="1">
      <alignment horizontal="center" vertical="center"/>
    </xf>
    <xf numFmtId="2" fontId="15" fillId="0" borderId="20" xfId="3" applyNumberFormat="1" applyFont="1" applyBorder="1" applyAlignment="1">
      <alignment horizontal="center" vertical="center"/>
    </xf>
    <xf numFmtId="2" fontId="15" fillId="0" borderId="21" xfId="3" applyNumberFormat="1" applyFont="1" applyBorder="1" applyAlignment="1">
      <alignment horizontal="center" vertical="center"/>
    </xf>
    <xf numFmtId="2" fontId="15" fillId="0" borderId="28" xfId="3" applyNumberFormat="1" applyFont="1" applyBorder="1" applyAlignment="1">
      <alignment horizontal="center" vertical="center"/>
    </xf>
    <xf numFmtId="2" fontId="15" fillId="0" borderId="29" xfId="3" applyNumberFormat="1" applyFont="1" applyBorder="1" applyAlignment="1">
      <alignment horizontal="center" vertical="center"/>
    </xf>
    <xf numFmtId="2" fontId="15" fillId="0" borderId="14" xfId="3" applyNumberFormat="1" applyFont="1" applyBorder="1" applyAlignment="1">
      <alignment horizontal="right"/>
    </xf>
    <xf numFmtId="2" fontId="15" fillId="0" borderId="3" xfId="3" applyNumberFormat="1" applyFont="1" applyBorder="1" applyAlignment="1">
      <alignment horizontal="right"/>
    </xf>
    <xf numFmtId="2" fontId="15" fillId="0" borderId="2" xfId="3" applyNumberFormat="1" applyFont="1" applyBorder="1" applyAlignment="1">
      <alignment horizontal="right"/>
    </xf>
    <xf numFmtId="2" fontId="19" fillId="0" borderId="0" xfId="3" applyNumberFormat="1" applyFont="1" applyBorder="1" applyAlignment="1">
      <alignment horizontal="center"/>
    </xf>
    <xf numFmtId="2" fontId="16" fillId="0" borderId="15" xfId="3" applyNumberFormat="1" applyFont="1" applyBorder="1" applyAlignment="1">
      <alignment horizontal="left"/>
    </xf>
    <xf numFmtId="2" fontId="16" fillId="0" borderId="31" xfId="3" applyNumberFormat="1" applyFont="1" applyBorder="1" applyAlignment="1">
      <alignment horizontal="left"/>
    </xf>
    <xf numFmtId="0" fontId="15" fillId="0" borderId="3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center" vertical="top"/>
    </xf>
    <xf numFmtId="0" fontId="4" fillId="0" borderId="14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</cellXfs>
  <cellStyles count="12">
    <cellStyle name="Normal" xfId="0" builtinId="0"/>
    <cellStyle name="Normal 2" xfId="4"/>
    <cellStyle name="Normal 3" xfId="5"/>
    <cellStyle name="Normal 4" xfId="2"/>
    <cellStyle name="Normal 5" xfId="6"/>
    <cellStyle name="Normal 6" xfId="7"/>
    <cellStyle name="Normal 7" xfId="8"/>
    <cellStyle name="Normal_Plan1" xfId="3"/>
    <cellStyle name="Porcentagem 2" xfId="9"/>
    <cellStyle name="Separador de milhares" xfId="1" builtinId="3"/>
    <cellStyle name="Separador de milhares 2" xfId="10"/>
    <cellStyle name="Separador de milhaȤes" xfId="11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600075</xdr:colOff>
      <xdr:row>1</xdr:row>
      <xdr:rowOff>28575</xdr:rowOff>
    </xdr:from>
    <xdr:to>
      <xdr:col>3</xdr:col>
      <xdr:colOff>276225</xdr:colOff>
      <xdr:row>3</xdr:row>
      <xdr:rowOff>243099</xdr:rowOff>
    </xdr:to>
    <xdr:pic>
      <xdr:nvPicPr>
        <xdr:cNvPr id="2" name="Picture 6" descr="brasao PÁDU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76350" y="200025"/>
          <a:ext cx="542925" cy="786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323850</xdr:colOff>
      <xdr:row>1</xdr:row>
      <xdr:rowOff>133350</xdr:rowOff>
    </xdr:from>
    <xdr:to>
      <xdr:col>3</xdr:col>
      <xdr:colOff>923925</xdr:colOff>
      <xdr:row>3</xdr:row>
      <xdr:rowOff>204999</xdr:rowOff>
    </xdr:to>
    <xdr:pic>
      <xdr:nvPicPr>
        <xdr:cNvPr id="4" name="Picture 6" descr="brasao PÁDU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5425" y="257175"/>
          <a:ext cx="600075" cy="8431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J66"/>
  <sheetViews>
    <sheetView tabSelected="1" workbookViewId="0">
      <selection activeCell="L18" sqref="L18"/>
    </sheetView>
  </sheetViews>
  <sheetFormatPr defaultColWidth="9.140625" defaultRowHeight="12.75"/>
  <cols>
    <col min="1" max="1" width="3.42578125" style="1" customWidth="1"/>
    <col min="2" max="2" width="6.7109375" style="1" customWidth="1"/>
    <col min="3" max="3" width="13" style="1" customWidth="1"/>
    <col min="4" max="4" width="70.7109375" style="2" customWidth="1"/>
    <col min="5" max="5" width="6.28515625" style="3" bestFit="1" customWidth="1"/>
    <col min="6" max="6" width="10.28515625" style="4" customWidth="1"/>
    <col min="7" max="7" width="12.7109375" style="3" customWidth="1"/>
    <col min="8" max="8" width="13.85546875" style="11" customWidth="1"/>
    <col min="9" max="9" width="13.28515625" style="87" hidden="1" customWidth="1"/>
    <col min="10" max="10" width="14.28515625" style="87" hidden="1" customWidth="1"/>
    <col min="11" max="16384" width="9.140625" style="1"/>
  </cols>
  <sheetData>
    <row r="1" spans="2:8" ht="13.5" thickBot="1"/>
    <row r="2" spans="2:8" ht="22.5" customHeight="1">
      <c r="B2" s="143" t="s">
        <v>17</v>
      </c>
      <c r="C2" s="144"/>
      <c r="D2" s="144"/>
      <c r="E2" s="144"/>
      <c r="F2" s="144"/>
      <c r="G2" s="144"/>
      <c r="H2" s="145"/>
    </row>
    <row r="3" spans="2:8" ht="22.5" customHeight="1">
      <c r="B3" s="146" t="s">
        <v>18</v>
      </c>
      <c r="C3" s="147"/>
      <c r="D3" s="147"/>
      <c r="E3" s="147"/>
      <c r="F3" s="147"/>
      <c r="G3" s="147"/>
      <c r="H3" s="148"/>
    </row>
    <row r="4" spans="2:8" ht="22.5" customHeight="1" thickBot="1">
      <c r="B4" s="149" t="s">
        <v>19</v>
      </c>
      <c r="C4" s="150"/>
      <c r="D4" s="150"/>
      <c r="E4" s="150"/>
      <c r="F4" s="150"/>
      <c r="G4" s="151"/>
      <c r="H4" s="152"/>
    </row>
    <row r="5" spans="2:8" ht="26.25" customHeight="1" thickBot="1">
      <c r="B5" s="162" t="s">
        <v>65</v>
      </c>
      <c r="C5" s="163"/>
      <c r="D5" s="164" t="s">
        <v>68</v>
      </c>
      <c r="E5" s="165"/>
      <c r="F5" s="166"/>
      <c r="G5" s="167" t="s">
        <v>66</v>
      </c>
      <c r="H5" s="168"/>
    </row>
    <row r="6" spans="2:8" ht="9" customHeight="1" thickBot="1">
      <c r="B6" s="3"/>
    </row>
    <row r="7" spans="2:8" ht="15" customHeight="1">
      <c r="B7" s="153" t="s">
        <v>33</v>
      </c>
      <c r="C7" s="154"/>
      <c r="D7" s="154"/>
      <c r="E7" s="154"/>
      <c r="F7" s="155"/>
      <c r="G7" s="169" t="s">
        <v>36</v>
      </c>
      <c r="H7" s="170"/>
    </row>
    <row r="8" spans="2:8" ht="15" customHeight="1" thickBot="1">
      <c r="B8" s="156" t="s">
        <v>34</v>
      </c>
      <c r="C8" s="157"/>
      <c r="D8" s="157"/>
      <c r="E8" s="157"/>
      <c r="F8" s="158"/>
      <c r="G8" s="101" t="s">
        <v>67</v>
      </c>
      <c r="H8" s="100"/>
    </row>
    <row r="9" spans="2:8" ht="15" customHeight="1" thickBot="1">
      <c r="B9" s="159" t="s">
        <v>35</v>
      </c>
      <c r="C9" s="160"/>
      <c r="D9" s="160"/>
      <c r="E9" s="160"/>
      <c r="F9" s="161"/>
      <c r="G9" s="127" t="s">
        <v>37</v>
      </c>
      <c r="H9" s="27">
        <v>0.26369999999999999</v>
      </c>
    </row>
    <row r="10" spans="2:8" ht="9" customHeight="1" thickBot="1"/>
    <row r="11" spans="2:8" ht="18.75" customHeight="1" thickBot="1">
      <c r="B11" s="139" t="s">
        <v>32</v>
      </c>
      <c r="C11" s="140"/>
      <c r="D11" s="140"/>
      <c r="E11" s="140"/>
      <c r="F11" s="140"/>
      <c r="G11" s="140"/>
      <c r="H11" s="141"/>
    </row>
    <row r="12" spans="2:8" ht="8.25" customHeight="1" thickBot="1">
      <c r="B12" s="18"/>
      <c r="C12" s="18"/>
      <c r="D12" s="19"/>
      <c r="E12" s="5"/>
      <c r="F12" s="6"/>
      <c r="G12" s="142"/>
      <c r="H12" s="142"/>
    </row>
    <row r="13" spans="2:8" ht="30" customHeight="1" thickBot="1">
      <c r="B13" s="118" t="s">
        <v>7</v>
      </c>
      <c r="C13" s="118" t="s">
        <v>12</v>
      </c>
      <c r="D13" s="118" t="s">
        <v>8</v>
      </c>
      <c r="E13" s="118" t="s">
        <v>9</v>
      </c>
      <c r="F13" s="136" t="s">
        <v>116</v>
      </c>
      <c r="G13" s="137"/>
      <c r="H13" s="138"/>
    </row>
    <row r="14" spans="2:8" ht="30" customHeight="1" thickBot="1">
      <c r="B14" s="128"/>
      <c r="C14" s="128"/>
      <c r="D14" s="128"/>
      <c r="E14" s="128"/>
      <c r="F14" s="120" t="s">
        <v>117</v>
      </c>
      <c r="G14" s="119" t="s">
        <v>119</v>
      </c>
      <c r="H14" s="120" t="s">
        <v>118</v>
      </c>
    </row>
    <row r="15" spans="2:8" ht="6" customHeight="1" thickBot="1"/>
    <row r="16" spans="2:8" ht="16.5" customHeight="1" thickBot="1">
      <c r="B16" s="111" t="s">
        <v>0</v>
      </c>
      <c r="C16" s="112"/>
      <c r="D16" s="113" t="s">
        <v>13</v>
      </c>
      <c r="E16" s="114"/>
      <c r="F16" s="114"/>
      <c r="G16" s="114"/>
      <c r="H16" s="117">
        <f>SUM(H17:H20)</f>
        <v>0</v>
      </c>
    </row>
    <row r="17" spans="2:10" ht="24.95" customHeight="1">
      <c r="B17" s="15" t="s">
        <v>20</v>
      </c>
      <c r="C17" s="15">
        <v>93358</v>
      </c>
      <c r="D17" s="22" t="s">
        <v>83</v>
      </c>
      <c r="E17" s="16" t="s">
        <v>5</v>
      </c>
      <c r="F17" s="28">
        <v>13.98</v>
      </c>
      <c r="G17" s="82"/>
      <c r="H17" s="20">
        <f>J17</f>
        <v>0</v>
      </c>
      <c r="I17" s="87">
        <v>68.349999999999994</v>
      </c>
      <c r="J17" s="87">
        <f>IF(G17&gt;I17,FALSE,F17*G17)</f>
        <v>0</v>
      </c>
    </row>
    <row r="18" spans="2:10" ht="40.5" customHeight="1">
      <c r="B18" s="15" t="s">
        <v>52</v>
      </c>
      <c r="C18" s="15">
        <v>72915</v>
      </c>
      <c r="D18" s="22" t="s">
        <v>84</v>
      </c>
      <c r="E18" s="16" t="s">
        <v>5</v>
      </c>
      <c r="F18" s="28">
        <v>0</v>
      </c>
      <c r="G18" s="82"/>
      <c r="H18" s="20">
        <f t="shared" ref="H18:H20" si="0">J18</f>
        <v>0</v>
      </c>
      <c r="I18" s="87">
        <v>9.84</v>
      </c>
      <c r="J18" s="87">
        <f t="shared" ref="J18:J20" si="1">IF(G18&gt;I18,FALSE,F18*G18)</f>
        <v>0</v>
      </c>
    </row>
    <row r="19" spans="2:10" ht="39.75" customHeight="1">
      <c r="B19" s="15" t="s">
        <v>53</v>
      </c>
      <c r="C19" s="15">
        <v>93360</v>
      </c>
      <c r="D19" s="22" t="s">
        <v>85</v>
      </c>
      <c r="E19" s="16" t="s">
        <v>5</v>
      </c>
      <c r="F19" s="28">
        <v>0</v>
      </c>
      <c r="G19" s="82"/>
      <c r="H19" s="20">
        <f t="shared" si="0"/>
        <v>0</v>
      </c>
      <c r="I19" s="87">
        <v>14.55</v>
      </c>
      <c r="J19" s="87">
        <f t="shared" si="1"/>
        <v>0</v>
      </c>
    </row>
    <row r="20" spans="2:10" ht="27" customHeight="1">
      <c r="B20" s="15" t="s">
        <v>54</v>
      </c>
      <c r="C20" s="15">
        <v>55835</v>
      </c>
      <c r="D20" s="22" t="s">
        <v>86</v>
      </c>
      <c r="E20" s="16" t="s">
        <v>5</v>
      </c>
      <c r="F20" s="28">
        <v>3.85</v>
      </c>
      <c r="G20" s="82"/>
      <c r="H20" s="20">
        <f t="shared" si="0"/>
        <v>0</v>
      </c>
      <c r="I20" s="87">
        <v>60.48</v>
      </c>
      <c r="J20" s="87">
        <f t="shared" si="1"/>
        <v>0</v>
      </c>
    </row>
    <row r="21" spans="2:10" ht="9" customHeight="1" thickBot="1">
      <c r="G21" s="17"/>
    </row>
    <row r="22" spans="2:10" ht="17.25" customHeight="1" thickBot="1">
      <c r="B22" s="111" t="s">
        <v>1</v>
      </c>
      <c r="C22" s="112"/>
      <c r="D22" s="113" t="s">
        <v>69</v>
      </c>
      <c r="E22" s="114"/>
      <c r="F22" s="114"/>
      <c r="G22" s="114"/>
      <c r="H22" s="117">
        <f>SUM(H23:H25)</f>
        <v>0</v>
      </c>
    </row>
    <row r="23" spans="2:10" ht="27" customHeight="1">
      <c r="B23" s="15" t="s">
        <v>21</v>
      </c>
      <c r="C23" s="15">
        <v>90854</v>
      </c>
      <c r="D23" s="22" t="s">
        <v>87</v>
      </c>
      <c r="E23" s="16" t="s">
        <v>5</v>
      </c>
      <c r="F23" s="28">
        <v>77.44</v>
      </c>
      <c r="G23" s="82"/>
      <c r="H23" s="20">
        <f>J23</f>
        <v>0</v>
      </c>
      <c r="I23" s="87">
        <v>395.81</v>
      </c>
      <c r="J23" s="87">
        <f>IF(G23&gt;I23,FALSE,F23*G23)</f>
        <v>0</v>
      </c>
    </row>
    <row r="24" spans="2:10" ht="29.25" customHeight="1">
      <c r="B24" s="15" t="s">
        <v>22</v>
      </c>
      <c r="C24" s="15">
        <v>92269</v>
      </c>
      <c r="D24" s="22" t="s">
        <v>88</v>
      </c>
      <c r="E24" s="16" t="s">
        <v>6</v>
      </c>
      <c r="F24" s="28">
        <v>19.079999999999998</v>
      </c>
      <c r="G24" s="82"/>
      <c r="H24" s="20">
        <f t="shared" ref="H24:H25" si="2">J24</f>
        <v>0</v>
      </c>
      <c r="I24" s="87">
        <v>60.67</v>
      </c>
      <c r="J24" s="87">
        <f t="shared" ref="J24:J25" si="3">IF(G24&gt;I24,FALSE,F24*G24)</f>
        <v>0</v>
      </c>
    </row>
    <row r="25" spans="2:10" ht="27.75" customHeight="1">
      <c r="B25" s="15" t="s">
        <v>23</v>
      </c>
      <c r="C25" s="15">
        <v>92786</v>
      </c>
      <c r="D25" s="22" t="s">
        <v>89</v>
      </c>
      <c r="E25" s="16" t="s">
        <v>114</v>
      </c>
      <c r="F25" s="28">
        <v>2433.75</v>
      </c>
      <c r="G25" s="82"/>
      <c r="H25" s="20">
        <f t="shared" si="2"/>
        <v>0</v>
      </c>
      <c r="I25" s="87">
        <v>8.32</v>
      </c>
      <c r="J25" s="87">
        <f t="shared" si="3"/>
        <v>0</v>
      </c>
    </row>
    <row r="26" spans="2:10" ht="9" customHeight="1" thickBot="1">
      <c r="G26" s="17"/>
    </row>
    <row r="27" spans="2:10" ht="17.25" customHeight="1" thickBot="1">
      <c r="B27" s="111" t="s">
        <v>2</v>
      </c>
      <c r="C27" s="112"/>
      <c r="D27" s="113" t="s">
        <v>70</v>
      </c>
      <c r="E27" s="114"/>
      <c r="F27" s="114"/>
      <c r="G27" s="114"/>
      <c r="H27" s="117">
        <f>SUM(H28)</f>
        <v>0</v>
      </c>
    </row>
    <row r="28" spans="2:10" ht="42" customHeight="1">
      <c r="B28" s="15" t="s">
        <v>24</v>
      </c>
      <c r="C28" s="15">
        <v>87447</v>
      </c>
      <c r="D28" s="22" t="s">
        <v>90</v>
      </c>
      <c r="E28" s="16" t="s">
        <v>6</v>
      </c>
      <c r="F28" s="28">
        <v>4.96</v>
      </c>
      <c r="G28" s="82"/>
      <c r="H28" s="20">
        <f>J28</f>
        <v>0</v>
      </c>
      <c r="I28" s="87">
        <v>47.01</v>
      </c>
      <c r="J28" s="87">
        <f>IF(G28&gt;I28,FALSE,F28*G28)</f>
        <v>0</v>
      </c>
    </row>
    <row r="29" spans="2:10" ht="9" customHeight="1" thickBot="1"/>
    <row r="30" spans="2:10" ht="17.25" customHeight="1" thickBot="1">
      <c r="B30" s="111" t="s">
        <v>3</v>
      </c>
      <c r="C30" s="112"/>
      <c r="D30" s="113" t="s">
        <v>71</v>
      </c>
      <c r="E30" s="114"/>
      <c r="F30" s="114"/>
      <c r="G30" s="114"/>
      <c r="H30" s="117">
        <f>SUM(H31:H33)</f>
        <v>0</v>
      </c>
    </row>
    <row r="31" spans="2:10" ht="66.75" customHeight="1">
      <c r="B31" s="15" t="s">
        <v>25</v>
      </c>
      <c r="C31" s="15">
        <v>72113</v>
      </c>
      <c r="D31" s="22" t="s">
        <v>112</v>
      </c>
      <c r="E31" s="16" t="s">
        <v>6</v>
      </c>
      <c r="F31" s="28">
        <v>736.16</v>
      </c>
      <c r="G31" s="82"/>
      <c r="H31" s="20">
        <f>J31</f>
        <v>0</v>
      </c>
      <c r="I31" s="87">
        <v>80.56</v>
      </c>
      <c r="J31" s="87">
        <f>IF(G31&gt;I31,FALSE,F31*G31)</f>
        <v>0</v>
      </c>
    </row>
    <row r="32" spans="2:10" ht="25.5" customHeight="1">
      <c r="B32" s="15" t="s">
        <v>55</v>
      </c>
      <c r="C32" s="15">
        <v>95135</v>
      </c>
      <c r="D32" s="22" t="s">
        <v>91</v>
      </c>
      <c r="E32" s="16" t="s">
        <v>115</v>
      </c>
      <c r="F32" s="28">
        <v>128</v>
      </c>
      <c r="G32" s="82"/>
      <c r="H32" s="20">
        <f t="shared" ref="H32:H33" si="4">J32</f>
        <v>0</v>
      </c>
      <c r="I32" s="87">
        <v>23.64</v>
      </c>
      <c r="J32" s="87">
        <f t="shared" ref="J32:J33" si="5">IF(G32&gt;I32,FALSE,F32*G32)</f>
        <v>0</v>
      </c>
    </row>
    <row r="33" spans="2:10" ht="29.25" customHeight="1">
      <c r="B33" s="15" t="s">
        <v>56</v>
      </c>
      <c r="C33" s="15">
        <v>94213</v>
      </c>
      <c r="D33" s="22" t="s">
        <v>111</v>
      </c>
      <c r="E33" s="16" t="s">
        <v>6</v>
      </c>
      <c r="F33" s="28">
        <v>736.16</v>
      </c>
      <c r="G33" s="82"/>
      <c r="H33" s="20">
        <f t="shared" si="4"/>
        <v>0</v>
      </c>
      <c r="I33" s="87">
        <v>37.44</v>
      </c>
      <c r="J33" s="87">
        <f t="shared" si="5"/>
        <v>0</v>
      </c>
    </row>
    <row r="34" spans="2:10" ht="9" customHeight="1" thickBot="1"/>
    <row r="35" spans="2:10" ht="17.25" customHeight="1" thickBot="1">
      <c r="B35" s="111" t="s">
        <v>4</v>
      </c>
      <c r="C35" s="112"/>
      <c r="D35" s="113" t="s">
        <v>72</v>
      </c>
      <c r="E35" s="114"/>
      <c r="F35" s="114"/>
      <c r="G35" s="114"/>
      <c r="H35" s="117">
        <f>SUM(H36:H37)</f>
        <v>0</v>
      </c>
    </row>
    <row r="36" spans="2:10" ht="32.25" customHeight="1">
      <c r="B36" s="21" t="s">
        <v>57</v>
      </c>
      <c r="C36" s="15">
        <v>73465</v>
      </c>
      <c r="D36" s="26" t="s">
        <v>92</v>
      </c>
      <c r="E36" s="14" t="s">
        <v>6</v>
      </c>
      <c r="F36" s="28">
        <v>667.7</v>
      </c>
      <c r="G36" s="82"/>
      <c r="H36" s="20">
        <f>J36</f>
        <v>0</v>
      </c>
      <c r="I36" s="87">
        <v>36.56</v>
      </c>
      <c r="J36" s="87">
        <f>IF(G36&gt;I36,FALSE,F36*G36)</f>
        <v>0</v>
      </c>
    </row>
    <row r="37" spans="2:10" ht="22.5" customHeight="1">
      <c r="B37" s="21" t="s">
        <v>58</v>
      </c>
      <c r="C37" s="15">
        <v>3673</v>
      </c>
      <c r="D37" s="26" t="s">
        <v>93</v>
      </c>
      <c r="E37" s="16" t="s">
        <v>6</v>
      </c>
      <c r="F37" s="28">
        <v>199</v>
      </c>
      <c r="G37" s="82"/>
      <c r="H37" s="20">
        <f>J37</f>
        <v>0</v>
      </c>
      <c r="I37" s="87">
        <v>2.3199999999999998</v>
      </c>
      <c r="J37" s="87">
        <f>IF(G37&gt;I37,FALSE,F37*G37)</f>
        <v>0</v>
      </c>
    </row>
    <row r="38" spans="2:10" ht="9" customHeight="1" thickBot="1">
      <c r="B38" s="7"/>
      <c r="C38" s="7"/>
      <c r="D38" s="10"/>
      <c r="E38" s="8"/>
      <c r="F38" s="9"/>
      <c r="G38" s="8"/>
      <c r="H38" s="12"/>
    </row>
    <row r="39" spans="2:10" ht="17.25" customHeight="1" thickBot="1">
      <c r="B39" s="111" t="s">
        <v>10</v>
      </c>
      <c r="C39" s="112"/>
      <c r="D39" s="113" t="s">
        <v>73</v>
      </c>
      <c r="E39" s="114"/>
      <c r="F39" s="114"/>
      <c r="G39" s="114"/>
      <c r="H39" s="117">
        <f>SUM(H40:H45)</f>
        <v>0</v>
      </c>
    </row>
    <row r="40" spans="2:10" ht="44.1" customHeight="1">
      <c r="B40" s="21" t="s">
        <v>59</v>
      </c>
      <c r="C40" s="15">
        <v>9540</v>
      </c>
      <c r="D40" s="26" t="s">
        <v>94</v>
      </c>
      <c r="E40" s="16" t="s">
        <v>15</v>
      </c>
      <c r="F40" s="28">
        <v>1</v>
      </c>
      <c r="G40" s="82"/>
      <c r="H40" s="20">
        <f>J40</f>
        <v>0</v>
      </c>
      <c r="I40" s="87">
        <v>1023.67</v>
      </c>
      <c r="J40" s="87">
        <f>IF(G40&gt;I40,FALSE,F40*G40)</f>
        <v>0</v>
      </c>
    </row>
    <row r="41" spans="2:10" ht="42" customHeight="1">
      <c r="B41" s="21" t="s">
        <v>60</v>
      </c>
      <c r="C41" s="15" t="s">
        <v>107</v>
      </c>
      <c r="D41" s="26" t="s">
        <v>95</v>
      </c>
      <c r="E41" s="16" t="s">
        <v>15</v>
      </c>
      <c r="F41" s="28">
        <v>1</v>
      </c>
      <c r="G41" s="82"/>
      <c r="H41" s="20">
        <f t="shared" ref="H41:H45" si="6">J41</f>
        <v>0</v>
      </c>
      <c r="I41" s="87">
        <v>309.45</v>
      </c>
      <c r="J41" s="87">
        <f t="shared" ref="J41:J45" si="7">IF(G41&gt;I41,FALSE,F41*G41)</f>
        <v>0</v>
      </c>
    </row>
    <row r="42" spans="2:10" ht="32.25" customHeight="1">
      <c r="B42" s="21" t="s">
        <v>26</v>
      </c>
      <c r="C42" s="15" t="s">
        <v>108</v>
      </c>
      <c r="D42" s="26" t="s">
        <v>96</v>
      </c>
      <c r="E42" s="16" t="s">
        <v>15</v>
      </c>
      <c r="F42" s="28">
        <v>6</v>
      </c>
      <c r="G42" s="82"/>
      <c r="H42" s="20">
        <f t="shared" si="6"/>
        <v>0</v>
      </c>
      <c r="I42" s="87">
        <v>86.32</v>
      </c>
      <c r="J42" s="87">
        <f t="shared" si="7"/>
        <v>0</v>
      </c>
    </row>
    <row r="43" spans="2:10" ht="32.25" customHeight="1">
      <c r="B43" s="21" t="s">
        <v>27</v>
      </c>
      <c r="C43" s="15">
        <v>91932</v>
      </c>
      <c r="D43" s="26" t="s">
        <v>97</v>
      </c>
      <c r="E43" s="16" t="s">
        <v>15</v>
      </c>
      <c r="F43" s="28">
        <v>400</v>
      </c>
      <c r="G43" s="82"/>
      <c r="H43" s="20">
        <f t="shared" si="6"/>
        <v>0</v>
      </c>
      <c r="I43" s="87">
        <v>8.16</v>
      </c>
      <c r="J43" s="87">
        <f t="shared" si="7"/>
        <v>0</v>
      </c>
    </row>
    <row r="44" spans="2:10" ht="25.5" customHeight="1">
      <c r="B44" s="21" t="s">
        <v>28</v>
      </c>
      <c r="C44" s="15" t="s">
        <v>109</v>
      </c>
      <c r="D44" s="22" t="s">
        <v>98</v>
      </c>
      <c r="E44" s="16" t="s">
        <v>15</v>
      </c>
      <c r="F44" s="28">
        <v>15</v>
      </c>
      <c r="G44" s="82"/>
      <c r="H44" s="20">
        <f t="shared" si="6"/>
        <v>0</v>
      </c>
      <c r="I44" s="87">
        <v>341.56</v>
      </c>
      <c r="J44" s="87">
        <f t="shared" si="7"/>
        <v>0</v>
      </c>
    </row>
    <row r="45" spans="2:10" ht="32.25" customHeight="1">
      <c r="B45" s="21" t="s">
        <v>82</v>
      </c>
      <c r="C45" s="15">
        <v>91836</v>
      </c>
      <c r="D45" s="22" t="s">
        <v>99</v>
      </c>
      <c r="E45" s="16" t="s">
        <v>15</v>
      </c>
      <c r="F45" s="28">
        <v>150</v>
      </c>
      <c r="G45" s="82"/>
      <c r="H45" s="20">
        <f t="shared" si="6"/>
        <v>0</v>
      </c>
      <c r="I45" s="87">
        <v>8.69</v>
      </c>
      <c r="J45" s="87">
        <f t="shared" si="7"/>
        <v>0</v>
      </c>
    </row>
    <row r="46" spans="2:10" ht="9" customHeight="1" thickBot="1">
      <c r="B46" s="7"/>
      <c r="C46" s="7"/>
      <c r="D46" s="10"/>
      <c r="E46" s="8"/>
      <c r="F46" s="9"/>
      <c r="G46" s="8"/>
      <c r="H46" s="12"/>
    </row>
    <row r="47" spans="2:10" ht="17.25" customHeight="1" thickBot="1">
      <c r="B47" s="111" t="s">
        <v>11</v>
      </c>
      <c r="C47" s="112"/>
      <c r="D47" s="113" t="s">
        <v>74</v>
      </c>
      <c r="E47" s="114"/>
      <c r="F47" s="114"/>
      <c r="G47" s="114"/>
      <c r="H47" s="117">
        <f>SUM(H48:H50)</f>
        <v>0</v>
      </c>
    </row>
    <row r="48" spans="2:10" ht="24.75" customHeight="1">
      <c r="B48" s="21" t="s">
        <v>61</v>
      </c>
      <c r="C48" s="15">
        <v>88431</v>
      </c>
      <c r="D48" s="26" t="s">
        <v>100</v>
      </c>
      <c r="E48" s="16" t="s">
        <v>6</v>
      </c>
      <c r="F48" s="28">
        <v>333.36</v>
      </c>
      <c r="G48" s="82"/>
      <c r="H48" s="20">
        <f>J48</f>
        <v>0</v>
      </c>
      <c r="I48" s="87">
        <v>17.04</v>
      </c>
      <c r="J48" s="87">
        <f t="shared" ref="J48:J50" si="8">IF(G48&gt;I48,FALSE,F48*G48)</f>
        <v>0</v>
      </c>
    </row>
    <row r="49" spans="2:10" ht="30.75" customHeight="1">
      <c r="B49" s="21" t="s">
        <v>62</v>
      </c>
      <c r="C49" s="15">
        <v>41595</v>
      </c>
      <c r="D49" s="26" t="s">
        <v>101</v>
      </c>
      <c r="E49" s="16" t="s">
        <v>16</v>
      </c>
      <c r="F49" s="28">
        <v>200</v>
      </c>
      <c r="G49" s="82"/>
      <c r="H49" s="20">
        <f>J49</f>
        <v>0</v>
      </c>
      <c r="I49" s="87">
        <v>11.25</v>
      </c>
      <c r="J49" s="87">
        <f t="shared" si="8"/>
        <v>0</v>
      </c>
    </row>
    <row r="50" spans="2:10" ht="33" customHeight="1">
      <c r="B50" s="21" t="s">
        <v>29</v>
      </c>
      <c r="C50" s="15">
        <v>95468</v>
      </c>
      <c r="D50" s="26" t="s">
        <v>113</v>
      </c>
      <c r="E50" s="14" t="s">
        <v>6</v>
      </c>
      <c r="F50" s="28">
        <v>149.80000000000001</v>
      </c>
      <c r="G50" s="82"/>
      <c r="H50" s="20">
        <f>J50</f>
        <v>0</v>
      </c>
      <c r="I50" s="87">
        <v>37.85</v>
      </c>
      <c r="J50" s="87">
        <f t="shared" si="8"/>
        <v>0</v>
      </c>
    </row>
    <row r="51" spans="2:10" ht="9" customHeight="1" thickBot="1">
      <c r="B51" s="7"/>
      <c r="C51" s="7"/>
      <c r="D51" s="10"/>
      <c r="E51" s="8"/>
      <c r="F51" s="9"/>
      <c r="G51" s="8"/>
      <c r="H51" s="12"/>
    </row>
    <row r="52" spans="2:10" ht="17.25" customHeight="1" thickBot="1">
      <c r="B52" s="111" t="s">
        <v>14</v>
      </c>
      <c r="C52" s="112"/>
      <c r="D52" s="113" t="s">
        <v>75</v>
      </c>
      <c r="E52" s="114"/>
      <c r="F52" s="114"/>
      <c r="G52" s="114"/>
      <c r="H52" s="117">
        <f>SUM(H53:H56)</f>
        <v>0</v>
      </c>
    </row>
    <row r="53" spans="2:10" ht="42" customHeight="1">
      <c r="B53" s="15" t="s">
        <v>63</v>
      </c>
      <c r="C53" s="13" t="s">
        <v>110</v>
      </c>
      <c r="D53" s="26" t="s">
        <v>102</v>
      </c>
      <c r="E53" s="16" t="s">
        <v>6</v>
      </c>
      <c r="F53" s="28">
        <v>204</v>
      </c>
      <c r="G53" s="82"/>
      <c r="H53" s="20">
        <f>J53</f>
        <v>0</v>
      </c>
      <c r="I53" s="87">
        <v>124.89</v>
      </c>
      <c r="J53" s="87">
        <f t="shared" ref="J53:J56" si="9">IF(G53&gt;I53,FALSE,F53*G53)</f>
        <v>0</v>
      </c>
    </row>
    <row r="54" spans="2:10" ht="22.5" customHeight="1">
      <c r="B54" s="15" t="s">
        <v>64</v>
      </c>
      <c r="C54" s="15">
        <v>25399</v>
      </c>
      <c r="D54" s="26" t="s">
        <v>103</v>
      </c>
      <c r="E54" s="14" t="s">
        <v>15</v>
      </c>
      <c r="F54" s="28">
        <v>1</v>
      </c>
      <c r="G54" s="82"/>
      <c r="H54" s="20">
        <f t="shared" ref="H54:H56" si="10">J54</f>
        <v>0</v>
      </c>
      <c r="I54" s="87">
        <v>1514.51</v>
      </c>
      <c r="J54" s="87">
        <f t="shared" si="9"/>
        <v>0</v>
      </c>
    </row>
    <row r="55" spans="2:10" ht="45" customHeight="1">
      <c r="B55" s="15" t="s">
        <v>30</v>
      </c>
      <c r="C55" s="13">
        <v>25398</v>
      </c>
      <c r="D55" s="26" t="s">
        <v>104</v>
      </c>
      <c r="E55" s="16" t="s">
        <v>15</v>
      </c>
      <c r="F55" s="28">
        <v>1</v>
      </c>
      <c r="G55" s="82"/>
      <c r="H55" s="20">
        <f t="shared" si="10"/>
        <v>0</v>
      </c>
      <c r="I55" s="87">
        <v>2494.7199999999998</v>
      </c>
      <c r="J55" s="87">
        <f t="shared" si="9"/>
        <v>0</v>
      </c>
    </row>
    <row r="56" spans="2:10" ht="31.5" customHeight="1">
      <c r="B56" s="15" t="s">
        <v>31</v>
      </c>
      <c r="C56" s="15">
        <v>25400</v>
      </c>
      <c r="D56" s="26" t="s">
        <v>105</v>
      </c>
      <c r="E56" s="14" t="s">
        <v>15</v>
      </c>
      <c r="F56" s="28">
        <v>1</v>
      </c>
      <c r="G56" s="82"/>
      <c r="H56" s="20">
        <f t="shared" si="10"/>
        <v>0</v>
      </c>
      <c r="I56" s="87">
        <v>932.36</v>
      </c>
      <c r="J56" s="87">
        <f t="shared" si="9"/>
        <v>0</v>
      </c>
    </row>
    <row r="57" spans="2:10" ht="9" customHeight="1" thickBot="1"/>
    <row r="58" spans="2:10" ht="17.25" customHeight="1" thickBot="1">
      <c r="B58" s="129"/>
      <c r="C58" s="129"/>
      <c r="D58" s="113" t="s">
        <v>77</v>
      </c>
      <c r="E58" s="114"/>
      <c r="F58" s="114"/>
      <c r="G58" s="130"/>
      <c r="H58" s="115">
        <f>ROUND(H16+H22+H27+H30+H35+H39+H47+H52,2)</f>
        <v>0</v>
      </c>
    </row>
    <row r="59" spans="2:10" ht="9.75" customHeight="1" thickBot="1"/>
    <row r="60" spans="2:10" ht="17.25" customHeight="1" thickBot="1">
      <c r="B60" s="111" t="s">
        <v>76</v>
      </c>
      <c r="C60" s="112"/>
      <c r="D60" s="113" t="s">
        <v>106</v>
      </c>
      <c r="E60" s="114"/>
      <c r="F60" s="114"/>
      <c r="G60" s="116">
        <v>0.26369999999999999</v>
      </c>
      <c r="H60" s="115">
        <f>ROUND(H58*G60,2)</f>
        <v>0</v>
      </c>
    </row>
    <row r="61" spans="2:10" ht="9.75" customHeight="1" thickBot="1"/>
    <row r="62" spans="2:10" ht="17.25" customHeight="1" thickBot="1">
      <c r="B62" s="129"/>
      <c r="C62" s="129"/>
      <c r="D62" s="24" t="s">
        <v>78</v>
      </c>
      <c r="E62" s="25"/>
      <c r="F62" s="25"/>
      <c r="G62" s="131"/>
      <c r="H62" s="121">
        <f>H58+H60</f>
        <v>0</v>
      </c>
    </row>
    <row r="64" spans="2:10" ht="18.75" customHeight="1">
      <c r="B64" s="122" t="s">
        <v>79</v>
      </c>
      <c r="C64" s="122"/>
      <c r="D64" s="123"/>
      <c r="E64" s="124"/>
      <c r="F64" s="125"/>
      <c r="G64" s="124"/>
      <c r="H64" s="126"/>
    </row>
    <row r="65" spans="2:8" ht="27.75" customHeight="1">
      <c r="B65" s="132" t="s">
        <v>80</v>
      </c>
      <c r="C65" s="133"/>
      <c r="D65" s="133"/>
      <c r="E65" s="133"/>
      <c r="F65" s="133"/>
      <c r="G65" s="133"/>
      <c r="H65" s="133"/>
    </row>
    <row r="66" spans="2:8" ht="18.75" customHeight="1">
      <c r="B66" s="134" t="s">
        <v>81</v>
      </c>
      <c r="C66" s="135"/>
      <c r="D66" s="135"/>
      <c r="E66" s="135"/>
      <c r="F66" s="135"/>
      <c r="G66" s="135"/>
      <c r="H66" s="135"/>
    </row>
  </sheetData>
  <sheetProtection password="C02A" sheet="1" objects="1" scenarios="1"/>
  <protectedRanges>
    <protectedRange sqref="B7:F9" name="Intervalo2"/>
    <protectedRange sqref="G17:G20 G23:G25 G28 G31:G33 G36:G37 G40:G45 G48:G50 G53:G56" name="Intervalo1"/>
  </protectedRanges>
  <mergeCells count="15">
    <mergeCell ref="B9:F9"/>
    <mergeCell ref="B5:C5"/>
    <mergeCell ref="D5:F5"/>
    <mergeCell ref="G5:H5"/>
    <mergeCell ref="G7:H7"/>
    <mergeCell ref="B2:H2"/>
    <mergeCell ref="B3:H3"/>
    <mergeCell ref="B4:H4"/>
    <mergeCell ref="B7:F7"/>
    <mergeCell ref="B8:F8"/>
    <mergeCell ref="B65:H65"/>
    <mergeCell ref="B66:H66"/>
    <mergeCell ref="F13:H13"/>
    <mergeCell ref="B11:H11"/>
    <mergeCell ref="G12:H12"/>
  </mergeCells>
  <phoneticPr fontId="5" type="noConversion"/>
  <conditionalFormatting sqref="F13:F14 G14">
    <cfRule type="cellIs" dxfId="0" priority="5" stopIfTrue="1" operator="equal">
      <formula>0</formula>
    </cfRule>
  </conditionalFormatting>
  <printOptions horizontalCentered="1"/>
  <pageMargins left="0.43307086614173229" right="0.19685039370078741" top="0.47244094488188981" bottom="0.95" header="0.31496062992125984" footer="0.19685039370078741"/>
  <pageSetup paperSize="9" scale="74" fitToHeight="2" orientation="portrait" verticalDpi="599" r:id="rId1"/>
  <headerFooter alignWithMargins="0">
    <oddFooter>Página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2"/>
  <sheetViews>
    <sheetView zoomScaleSheetLayoutView="100" workbookViewId="0">
      <selection activeCell="Q23" sqref="Q23"/>
    </sheetView>
  </sheetViews>
  <sheetFormatPr defaultRowHeight="12.75"/>
  <cols>
    <col min="1" max="1" width="1.140625" style="23" customWidth="1"/>
    <col min="2" max="2" width="7.28515625" style="23" customWidth="1"/>
    <col min="3" max="3" width="9.140625" style="23"/>
    <col min="4" max="4" width="33.85546875" style="23" customWidth="1"/>
    <col min="5" max="5" width="13.42578125" style="23" customWidth="1"/>
    <col min="6" max="6" width="7" style="23" customWidth="1"/>
    <col min="7" max="7" width="6.42578125" style="23" customWidth="1"/>
    <col min="8" max="8" width="10.85546875" style="23" customWidth="1"/>
    <col min="9" max="9" width="6.42578125" style="23" customWidth="1"/>
    <col min="10" max="10" width="12.28515625" style="23" customWidth="1"/>
    <col min="11" max="11" width="6.28515625" style="23" customWidth="1"/>
    <col min="12" max="12" width="12.42578125" style="23" customWidth="1"/>
    <col min="13" max="13" width="6.28515625" style="23" customWidth="1"/>
    <col min="14" max="14" width="12.5703125" style="23" customWidth="1"/>
    <col min="15" max="15" width="0.85546875" style="23" customWidth="1"/>
    <col min="16" max="16" width="8" style="23" customWidth="1"/>
    <col min="17" max="16384" width="9.140625" style="23"/>
  </cols>
  <sheetData>
    <row r="1" spans="2:16" ht="10.15" customHeight="1" thickBot="1">
      <c r="B1" s="29"/>
      <c r="C1" s="30"/>
      <c r="D1" s="31"/>
      <c r="E1" s="30"/>
      <c r="F1" s="30"/>
      <c r="G1" s="30"/>
      <c r="H1" s="30"/>
      <c r="I1" s="32"/>
      <c r="J1" s="32"/>
      <c r="K1" s="30"/>
      <c r="L1" s="30"/>
      <c r="M1" s="32"/>
      <c r="N1" s="32"/>
      <c r="O1" s="32"/>
    </row>
    <row r="2" spans="2:16" ht="32.25" customHeight="1">
      <c r="B2" s="143" t="s">
        <v>17</v>
      </c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5"/>
      <c r="O2" s="32"/>
    </row>
    <row r="3" spans="2:16" ht="28.5" customHeight="1">
      <c r="B3" s="146" t="s">
        <v>18</v>
      </c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8"/>
      <c r="O3" s="33"/>
    </row>
    <row r="4" spans="2:16" ht="24.75" customHeight="1" thickBot="1">
      <c r="B4" s="149" t="s">
        <v>19</v>
      </c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96"/>
      <c r="O4" s="34"/>
    </row>
    <row r="5" spans="2:16" ht="30" customHeight="1" thickBot="1">
      <c r="B5" s="197" t="str">
        <f>'PLANILHA ORÇENTÁRIA'!B5:C5</f>
        <v>Nº CT: 10135501-46/2013</v>
      </c>
      <c r="C5" s="198"/>
      <c r="D5" s="199"/>
      <c r="E5" s="164" t="s">
        <v>121</v>
      </c>
      <c r="F5" s="200"/>
      <c r="G5" s="200"/>
      <c r="H5" s="200"/>
      <c r="I5" s="200"/>
      <c r="J5" s="200"/>
      <c r="K5" s="201"/>
      <c r="L5" s="167" t="s">
        <v>120</v>
      </c>
      <c r="M5" s="195"/>
      <c r="N5" s="168"/>
      <c r="O5" s="32"/>
    </row>
    <row r="6" spans="2:16" ht="10.5" customHeight="1" thickBot="1">
      <c r="B6" s="88"/>
      <c r="C6" s="88"/>
      <c r="D6" s="88"/>
      <c r="E6" s="89"/>
      <c r="F6" s="89"/>
      <c r="G6" s="89"/>
      <c r="H6" s="89"/>
      <c r="I6" s="89"/>
      <c r="J6" s="89"/>
      <c r="K6" s="89"/>
      <c r="L6" s="90"/>
      <c r="M6" s="90"/>
      <c r="N6" s="90"/>
      <c r="O6" s="32"/>
    </row>
    <row r="7" spans="2:16" ht="17.25" customHeight="1">
      <c r="B7" s="93" t="str">
        <f>'PLANILHA ORÇENTÁRIA'!B7:F7</f>
        <v>EMPRESA:</v>
      </c>
      <c r="C7" s="96"/>
      <c r="D7" s="96"/>
      <c r="E7" s="97"/>
      <c r="F7" s="97"/>
      <c r="G7" s="97"/>
      <c r="H7" s="97"/>
      <c r="I7" s="97"/>
      <c r="J7" s="97"/>
      <c r="K7" s="97"/>
      <c r="L7" s="102" t="s">
        <v>36</v>
      </c>
      <c r="M7" s="103"/>
      <c r="N7" s="104"/>
      <c r="O7" s="32"/>
    </row>
    <row r="8" spans="2:16" ht="17.25" customHeight="1" thickBot="1">
      <c r="B8" s="94" t="str">
        <f>'PLANILHA ORÇENTÁRIA'!B8:F8</f>
        <v>CNPJ:</v>
      </c>
      <c r="C8" s="91"/>
      <c r="D8" s="91"/>
      <c r="E8" s="92"/>
      <c r="F8" s="92"/>
      <c r="G8" s="92"/>
      <c r="H8" s="92"/>
      <c r="I8" s="92"/>
      <c r="J8" s="92"/>
      <c r="K8" s="92"/>
      <c r="L8" s="105" t="str">
        <f>'PLANILHA ORÇENTÁRIA'!G8</f>
        <v>07/2017</v>
      </c>
      <c r="M8" s="106"/>
      <c r="N8" s="107"/>
      <c r="O8" s="32"/>
    </row>
    <row r="9" spans="2:16" ht="17.25" customHeight="1" thickBot="1">
      <c r="B9" s="95" t="str">
        <f>'PLANILHA ORÇENTÁRIA'!B9:F9</f>
        <v>END.:</v>
      </c>
      <c r="C9" s="98"/>
      <c r="D9" s="98"/>
      <c r="E9" s="99"/>
      <c r="F9" s="99"/>
      <c r="G9" s="99"/>
      <c r="H9" s="99"/>
      <c r="I9" s="99"/>
      <c r="J9" s="99"/>
      <c r="K9" s="99"/>
      <c r="L9" s="108" t="str">
        <f>'PLANILHA ORÇENTÁRIA'!G9</f>
        <v>BDI (PADRÃO):</v>
      </c>
      <c r="M9" s="109"/>
      <c r="N9" s="110">
        <f>'PLANILHA ORÇENTÁRIA'!H9</f>
        <v>0.26369999999999999</v>
      </c>
      <c r="O9" s="32"/>
    </row>
    <row r="10" spans="2:16" ht="12" customHeight="1" thickBot="1">
      <c r="B10" s="32"/>
      <c r="C10" s="32"/>
      <c r="D10" s="32"/>
      <c r="E10" s="32"/>
      <c r="F10" s="35"/>
      <c r="G10" s="32"/>
      <c r="H10" s="32"/>
      <c r="I10" s="32"/>
      <c r="J10" s="32"/>
      <c r="K10" s="32"/>
      <c r="L10" s="32"/>
      <c r="M10" s="32"/>
      <c r="N10" s="32"/>
      <c r="O10" s="32"/>
    </row>
    <row r="11" spans="2:16" ht="26.45" customHeight="1" thickBot="1">
      <c r="B11" s="171" t="s">
        <v>38</v>
      </c>
      <c r="C11" s="172"/>
      <c r="D11" s="172"/>
      <c r="E11" s="172"/>
      <c r="F11" s="172"/>
      <c r="G11" s="172"/>
      <c r="H11" s="172"/>
      <c r="I11" s="172"/>
      <c r="J11" s="172"/>
      <c r="K11" s="172"/>
      <c r="L11" s="172"/>
      <c r="M11" s="172"/>
      <c r="N11" s="173"/>
      <c r="O11" s="32"/>
    </row>
    <row r="12" spans="2:16" ht="12" customHeight="1" thickBot="1">
      <c r="B12" s="32"/>
      <c r="C12" s="32"/>
      <c r="D12" s="32"/>
      <c r="E12" s="32"/>
      <c r="F12" s="35"/>
      <c r="G12" s="36"/>
      <c r="H12" s="36"/>
      <c r="I12" s="36"/>
      <c r="J12" s="36"/>
      <c r="K12" s="36"/>
      <c r="L12" s="36"/>
      <c r="M12" s="36"/>
      <c r="N12" s="36"/>
      <c r="O12" s="32"/>
    </row>
    <row r="13" spans="2:16" ht="13.5" thickBot="1">
      <c r="B13" s="37"/>
      <c r="C13" s="183" t="s">
        <v>48</v>
      </c>
      <c r="D13" s="184"/>
      <c r="E13" s="38"/>
      <c r="F13" s="39"/>
      <c r="G13" s="174" t="s">
        <v>39</v>
      </c>
      <c r="H13" s="175"/>
      <c r="I13" s="175"/>
      <c r="J13" s="175"/>
      <c r="K13" s="175"/>
      <c r="L13" s="175"/>
      <c r="M13" s="175"/>
      <c r="N13" s="176"/>
      <c r="O13" s="32"/>
    </row>
    <row r="14" spans="2:16">
      <c r="B14" s="40" t="s">
        <v>122</v>
      </c>
      <c r="C14" s="185"/>
      <c r="D14" s="186"/>
      <c r="E14" s="41" t="s">
        <v>50</v>
      </c>
      <c r="F14" s="41" t="s">
        <v>51</v>
      </c>
      <c r="G14" s="179" t="s">
        <v>40</v>
      </c>
      <c r="H14" s="180"/>
      <c r="I14" s="177" t="s">
        <v>41</v>
      </c>
      <c r="J14" s="181"/>
      <c r="K14" s="177" t="s">
        <v>42</v>
      </c>
      <c r="L14" s="181"/>
      <c r="M14" s="177" t="s">
        <v>43</v>
      </c>
      <c r="N14" s="178"/>
      <c r="O14" s="32"/>
    </row>
    <row r="15" spans="2:16" ht="13.5" thickBot="1">
      <c r="B15" s="42"/>
      <c r="C15" s="187"/>
      <c r="D15" s="188"/>
      <c r="E15" s="43" t="s">
        <v>49</v>
      </c>
      <c r="F15" s="43" t="s">
        <v>44</v>
      </c>
      <c r="G15" s="44" t="s">
        <v>44</v>
      </c>
      <c r="H15" s="44" t="s">
        <v>45</v>
      </c>
      <c r="I15" s="44" t="s">
        <v>44</v>
      </c>
      <c r="J15" s="44" t="s">
        <v>45</v>
      </c>
      <c r="K15" s="44" t="s">
        <v>44</v>
      </c>
      <c r="L15" s="44" t="s">
        <v>45</v>
      </c>
      <c r="M15" s="44" t="s">
        <v>44</v>
      </c>
      <c r="N15" s="81" t="s">
        <v>45</v>
      </c>
      <c r="O15" s="32"/>
    </row>
    <row r="16" spans="2:16" ht="15" customHeight="1">
      <c r="B16" s="50" t="s">
        <v>0</v>
      </c>
      <c r="C16" s="193" t="str">
        <f>'PLANILHA ORÇENTÁRIA'!D16</f>
        <v>MOVIMENTO DE TERRA</v>
      </c>
      <c r="D16" s="194"/>
      <c r="E16" s="45">
        <f>'PLANILHA ORÇENTÁRIA'!H16</f>
        <v>0</v>
      </c>
      <c r="F16" s="46" t="e">
        <f>E16/E26*100</f>
        <v>#DIV/0!</v>
      </c>
      <c r="G16" s="83">
        <v>100</v>
      </c>
      <c r="H16" s="84">
        <f>G16*E16/100</f>
        <v>0</v>
      </c>
      <c r="I16" s="47"/>
      <c r="J16" s="54">
        <f>I16*E16/100</f>
        <v>0</v>
      </c>
      <c r="K16" s="47"/>
      <c r="L16" s="48">
        <f>K16*E16/100</f>
        <v>0</v>
      </c>
      <c r="M16" s="47"/>
      <c r="N16" s="51">
        <f>M16*E16/100</f>
        <v>0</v>
      </c>
      <c r="O16" s="32"/>
      <c r="P16" s="49"/>
    </row>
    <row r="17" spans="1:16" ht="15" customHeight="1">
      <c r="B17" s="50" t="s">
        <v>1</v>
      </c>
      <c r="C17" s="193" t="str">
        <f>'PLANILHA ORÇENTÁRIA'!D22</f>
        <v>ESTRUTURAS DE CONCRETO</v>
      </c>
      <c r="D17" s="194"/>
      <c r="E17" s="52">
        <f>'PLANILHA ORÇENTÁRIA'!H22</f>
        <v>0</v>
      </c>
      <c r="F17" s="46" t="e">
        <f>E17/E26*100</f>
        <v>#DIV/0!</v>
      </c>
      <c r="G17" s="83">
        <v>65</v>
      </c>
      <c r="H17" s="84">
        <f t="shared" ref="H17:H24" si="0">G17*E17/100</f>
        <v>0</v>
      </c>
      <c r="I17" s="83">
        <v>35</v>
      </c>
      <c r="J17" s="85">
        <f t="shared" ref="J17:J24" si="1">I17*E17/100</f>
        <v>0</v>
      </c>
      <c r="K17" s="47"/>
      <c r="L17" s="48">
        <f t="shared" ref="L17:L18" si="2">K17*E17/100</f>
        <v>0</v>
      </c>
      <c r="M17" s="47"/>
      <c r="N17" s="51">
        <f t="shared" ref="N17:N18" si="3">M17*E17/100</f>
        <v>0</v>
      </c>
      <c r="O17" s="32"/>
      <c r="P17" s="49"/>
    </row>
    <row r="18" spans="1:16" ht="15" customHeight="1">
      <c r="B18" s="50" t="s">
        <v>2</v>
      </c>
      <c r="C18" s="193" t="str">
        <f>'PLANILHA ORÇENTÁRIA'!D27</f>
        <v>ALVENARIA</v>
      </c>
      <c r="D18" s="194"/>
      <c r="E18" s="52">
        <f>'PLANILHA ORÇENTÁRIA'!H27</f>
        <v>0</v>
      </c>
      <c r="F18" s="46" t="e">
        <f>E18/E26*100</f>
        <v>#DIV/0!</v>
      </c>
      <c r="G18" s="47"/>
      <c r="H18" s="48">
        <f t="shared" si="0"/>
        <v>0</v>
      </c>
      <c r="I18" s="47"/>
      <c r="J18" s="54">
        <f t="shared" si="1"/>
        <v>0</v>
      </c>
      <c r="K18" s="83">
        <v>100</v>
      </c>
      <c r="L18" s="84">
        <f t="shared" si="2"/>
        <v>0</v>
      </c>
      <c r="M18" s="47"/>
      <c r="N18" s="51">
        <f t="shared" si="3"/>
        <v>0</v>
      </c>
      <c r="O18" s="32"/>
      <c r="P18" s="49"/>
    </row>
    <row r="19" spans="1:16" ht="15" customHeight="1">
      <c r="B19" s="50" t="s">
        <v>3</v>
      </c>
      <c r="C19" s="193" t="str">
        <f>'PLANILHA ORÇENTÁRIA'!D30</f>
        <v>COBERTURA</v>
      </c>
      <c r="D19" s="194"/>
      <c r="E19" s="53">
        <f>'PLANILHA ORÇENTÁRIA'!H30</f>
        <v>0</v>
      </c>
      <c r="F19" s="46" t="e">
        <f>E19/E26*100</f>
        <v>#DIV/0!</v>
      </c>
      <c r="G19" s="47"/>
      <c r="H19" s="48">
        <f t="shared" si="0"/>
        <v>0</v>
      </c>
      <c r="I19" s="83">
        <v>20</v>
      </c>
      <c r="J19" s="85">
        <f t="shared" si="1"/>
        <v>0</v>
      </c>
      <c r="K19" s="83">
        <v>80</v>
      </c>
      <c r="L19" s="84">
        <f t="shared" ref="L19:L24" si="4">K19*E19/100</f>
        <v>0</v>
      </c>
      <c r="M19" s="47"/>
      <c r="N19" s="51">
        <f t="shared" ref="N19:N24" si="5">M19*E19/100</f>
        <v>0</v>
      </c>
      <c r="O19" s="32"/>
      <c r="P19" s="49"/>
    </row>
    <row r="20" spans="1:16" ht="15" customHeight="1">
      <c r="B20" s="50" t="s">
        <v>4</v>
      </c>
      <c r="C20" s="193" t="str">
        <f>'PLANILHA ORÇENTÁRIA'!D35</f>
        <v>REVESTIMENTO</v>
      </c>
      <c r="D20" s="194"/>
      <c r="E20" s="53">
        <f>'PLANILHA ORÇENTÁRIA'!H35</f>
        <v>0</v>
      </c>
      <c r="F20" s="46" t="e">
        <f>E20/E26*100</f>
        <v>#DIV/0!</v>
      </c>
      <c r="G20" s="47"/>
      <c r="H20" s="48">
        <f t="shared" si="0"/>
        <v>0</v>
      </c>
      <c r="I20" s="47"/>
      <c r="J20" s="54">
        <f t="shared" si="1"/>
        <v>0</v>
      </c>
      <c r="K20" s="83">
        <v>20</v>
      </c>
      <c r="L20" s="84">
        <f t="shared" si="4"/>
        <v>0</v>
      </c>
      <c r="M20" s="83">
        <v>80</v>
      </c>
      <c r="N20" s="86">
        <f t="shared" si="5"/>
        <v>0</v>
      </c>
      <c r="O20" s="32"/>
      <c r="P20" s="49"/>
    </row>
    <row r="21" spans="1:16" ht="15" customHeight="1">
      <c r="B21" s="50" t="s">
        <v>10</v>
      </c>
      <c r="C21" s="193" t="str">
        <f>'PLANILHA ORÇENTÁRIA'!D39</f>
        <v>INSTALAÇÕES ELÉTRICAS</v>
      </c>
      <c r="D21" s="194"/>
      <c r="E21" s="53">
        <f>'PLANILHA ORÇENTÁRIA'!H39</f>
        <v>0</v>
      </c>
      <c r="F21" s="46" t="e">
        <f>E21/E26*100</f>
        <v>#DIV/0!</v>
      </c>
      <c r="G21" s="47"/>
      <c r="H21" s="48">
        <f t="shared" si="0"/>
        <v>0</v>
      </c>
      <c r="I21" s="47"/>
      <c r="J21" s="54">
        <f t="shared" si="1"/>
        <v>0</v>
      </c>
      <c r="K21" s="47"/>
      <c r="L21" s="48">
        <f t="shared" si="4"/>
        <v>0</v>
      </c>
      <c r="M21" s="83">
        <v>100</v>
      </c>
      <c r="N21" s="86">
        <f t="shared" si="5"/>
        <v>0</v>
      </c>
      <c r="O21" s="32"/>
      <c r="P21" s="49"/>
    </row>
    <row r="22" spans="1:16" ht="15" customHeight="1">
      <c r="B22" s="50" t="s">
        <v>11</v>
      </c>
      <c r="C22" s="193" t="str">
        <f>'PLANILHA ORÇENTÁRIA'!D47</f>
        <v>PINTURA</v>
      </c>
      <c r="D22" s="194"/>
      <c r="E22" s="53">
        <f>'PLANILHA ORÇENTÁRIA'!H47</f>
        <v>0</v>
      </c>
      <c r="F22" s="46" t="e">
        <f>E22/E26*100</f>
        <v>#DIV/0!</v>
      </c>
      <c r="G22" s="47"/>
      <c r="H22" s="48">
        <f t="shared" si="0"/>
        <v>0</v>
      </c>
      <c r="I22" s="47"/>
      <c r="J22" s="54">
        <f t="shared" si="1"/>
        <v>0</v>
      </c>
      <c r="K22" s="47"/>
      <c r="L22" s="48">
        <f t="shared" si="4"/>
        <v>0</v>
      </c>
      <c r="M22" s="83">
        <v>100</v>
      </c>
      <c r="N22" s="86">
        <f t="shared" si="5"/>
        <v>0</v>
      </c>
      <c r="O22" s="32"/>
      <c r="P22" s="49"/>
    </row>
    <row r="23" spans="1:16" ht="15" customHeight="1">
      <c r="B23" s="50" t="s">
        <v>14</v>
      </c>
      <c r="C23" s="193" t="str">
        <f>'PLANILHA ORÇENTÁRIA'!D52</f>
        <v>SERVIÇOS COMPLEMENTARES</v>
      </c>
      <c r="D23" s="194"/>
      <c r="E23" s="52">
        <f>'PLANILHA ORÇENTÁRIA'!H52</f>
        <v>0</v>
      </c>
      <c r="F23" s="46" t="e">
        <f>E23/E26*100</f>
        <v>#DIV/0!</v>
      </c>
      <c r="G23" s="47"/>
      <c r="H23" s="48">
        <f t="shared" si="0"/>
        <v>0</v>
      </c>
      <c r="I23" s="47"/>
      <c r="J23" s="54">
        <f t="shared" si="1"/>
        <v>0</v>
      </c>
      <c r="K23" s="47"/>
      <c r="L23" s="48">
        <f t="shared" si="4"/>
        <v>0</v>
      </c>
      <c r="M23" s="83">
        <v>100</v>
      </c>
      <c r="N23" s="86">
        <f t="shared" si="5"/>
        <v>0</v>
      </c>
      <c r="O23" s="32"/>
      <c r="P23" s="49"/>
    </row>
    <row r="24" spans="1:16" ht="15" customHeight="1" thickBot="1">
      <c r="B24" s="50" t="s">
        <v>76</v>
      </c>
      <c r="C24" s="193" t="str">
        <f>'PLANILHA ORÇENTÁRIA'!D60</f>
        <v>B.D.I. (ATUALIZADO)</v>
      </c>
      <c r="D24" s="194"/>
      <c r="E24" s="52">
        <f>'PLANILHA ORÇENTÁRIA'!H60</f>
        <v>0</v>
      </c>
      <c r="F24" s="46" t="e">
        <f>E24/E26*100</f>
        <v>#DIV/0!</v>
      </c>
      <c r="G24" s="83">
        <v>25</v>
      </c>
      <c r="H24" s="84">
        <f t="shared" si="0"/>
        <v>0</v>
      </c>
      <c r="I24" s="83">
        <v>25</v>
      </c>
      <c r="J24" s="85">
        <f t="shared" si="1"/>
        <v>0</v>
      </c>
      <c r="K24" s="83">
        <v>25</v>
      </c>
      <c r="L24" s="84">
        <f t="shared" si="4"/>
        <v>0</v>
      </c>
      <c r="M24" s="83">
        <v>25</v>
      </c>
      <c r="N24" s="86">
        <f t="shared" si="5"/>
        <v>0</v>
      </c>
      <c r="O24" s="32"/>
      <c r="P24" s="49"/>
    </row>
    <row r="25" spans="1:16" ht="9" customHeight="1" thickBot="1">
      <c r="A25" s="55"/>
      <c r="B25" s="56"/>
      <c r="C25" s="57"/>
      <c r="D25" s="57"/>
      <c r="E25" s="58"/>
      <c r="F25" s="59"/>
      <c r="G25" s="60"/>
      <c r="H25" s="61"/>
      <c r="I25" s="62"/>
      <c r="J25" s="63"/>
      <c r="K25" s="60"/>
      <c r="L25" s="61"/>
      <c r="M25" s="62"/>
      <c r="N25" s="63"/>
      <c r="O25" s="32"/>
    </row>
    <row r="26" spans="1:16" ht="16.5" customHeight="1" thickBot="1">
      <c r="B26" s="64"/>
      <c r="C26" s="65"/>
      <c r="D26" s="66" t="s">
        <v>46</v>
      </c>
      <c r="E26" s="67">
        <f>SUM(E16:E24)</f>
        <v>0</v>
      </c>
      <c r="F26" s="68" t="e">
        <f>SUM(F16:F24)</f>
        <v>#DIV/0!</v>
      </c>
      <c r="G26" s="69" t="e">
        <f>H26/E26*100</f>
        <v>#DIV/0!</v>
      </c>
      <c r="H26" s="70">
        <f>SUM(H16:H24)</f>
        <v>0</v>
      </c>
      <c r="I26" s="69" t="e">
        <f>J26/E26*100</f>
        <v>#DIV/0!</v>
      </c>
      <c r="J26" s="71">
        <f>SUM(J16:J24)</f>
        <v>0</v>
      </c>
      <c r="K26" s="69" t="e">
        <f>L26/E26*100</f>
        <v>#DIV/0!</v>
      </c>
      <c r="L26" s="70">
        <f>SUM(L16:L24)</f>
        <v>0</v>
      </c>
      <c r="M26" s="69" t="e">
        <f>N26/E26*100</f>
        <v>#DIV/0!</v>
      </c>
      <c r="N26" s="72">
        <f>SUM(N16:N24)</f>
        <v>0</v>
      </c>
      <c r="O26" s="32"/>
    </row>
    <row r="27" spans="1:16" ht="16.5" customHeight="1" thickBot="1">
      <c r="B27" s="189" t="s">
        <v>47</v>
      </c>
      <c r="C27" s="190"/>
      <c r="D27" s="191"/>
      <c r="E27" s="73"/>
      <c r="F27" s="74"/>
      <c r="G27" s="69" t="e">
        <f>G26</f>
        <v>#DIV/0!</v>
      </c>
      <c r="H27" s="75">
        <f>H26</f>
        <v>0</v>
      </c>
      <c r="I27" s="76" t="e">
        <f>I26+G27</f>
        <v>#DIV/0!</v>
      </c>
      <c r="J27" s="75">
        <f>H27+J26</f>
        <v>0</v>
      </c>
      <c r="K27" s="76" t="e">
        <f>K26+I27</f>
        <v>#DIV/0!</v>
      </c>
      <c r="L27" s="75">
        <f>J27+L26</f>
        <v>0</v>
      </c>
      <c r="M27" s="76" t="e">
        <f>M26+K27</f>
        <v>#DIV/0!</v>
      </c>
      <c r="N27" s="77">
        <f>L27+N26</f>
        <v>0</v>
      </c>
      <c r="O27" s="32"/>
    </row>
    <row r="28" spans="1:16">
      <c r="B28" s="78"/>
      <c r="C28" s="79"/>
      <c r="D28" s="79"/>
      <c r="E28" s="32"/>
      <c r="F28" s="35"/>
      <c r="G28" s="32"/>
      <c r="H28" s="32"/>
      <c r="I28" s="32"/>
      <c r="J28" s="32"/>
      <c r="K28" s="32"/>
      <c r="L28" s="32"/>
      <c r="M28" s="32"/>
      <c r="N28" s="32"/>
      <c r="O28" s="32"/>
    </row>
    <row r="29" spans="1:16" ht="20.25">
      <c r="B29" s="192"/>
      <c r="C29" s="192"/>
      <c r="D29" s="192"/>
      <c r="E29" s="192"/>
      <c r="F29" s="192"/>
      <c r="G29" s="192"/>
      <c r="H29" s="192"/>
      <c r="I29" s="192"/>
      <c r="J29" s="192"/>
      <c r="K29" s="80"/>
      <c r="L29" s="80"/>
      <c r="M29" s="80"/>
      <c r="N29" s="80"/>
      <c r="O29" s="32"/>
    </row>
    <row r="30" spans="1:16" ht="20.25">
      <c r="B30" s="80"/>
      <c r="C30" s="80"/>
      <c r="D30" s="80"/>
      <c r="E30" s="80"/>
      <c r="F30" s="80"/>
      <c r="G30" s="80"/>
      <c r="H30" s="182"/>
      <c r="I30" s="182"/>
      <c r="J30" s="182"/>
      <c r="K30" s="80"/>
      <c r="L30" s="182"/>
      <c r="M30" s="182"/>
      <c r="N30" s="182"/>
      <c r="O30" s="32"/>
    </row>
    <row r="31" spans="1:16" ht="20.25">
      <c r="B31" s="80"/>
      <c r="C31" s="80"/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32"/>
    </row>
    <row r="32" spans="1:16" ht="20.25">
      <c r="B32" s="80"/>
      <c r="C32" s="80"/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32"/>
    </row>
  </sheetData>
  <sheetProtection password="C02A" sheet="1" objects="1" scenarios="1" selectLockedCells="1" selectUnlockedCells="1"/>
  <mergeCells count="26">
    <mergeCell ref="L5:N5"/>
    <mergeCell ref="B2:N2"/>
    <mergeCell ref="B3:N3"/>
    <mergeCell ref="B4:N4"/>
    <mergeCell ref="B5:D5"/>
    <mergeCell ref="E5:K5"/>
    <mergeCell ref="L30:N30"/>
    <mergeCell ref="C13:D15"/>
    <mergeCell ref="B27:D27"/>
    <mergeCell ref="B29:J29"/>
    <mergeCell ref="H30:J30"/>
    <mergeCell ref="C22:D22"/>
    <mergeCell ref="C23:D23"/>
    <mergeCell ref="C16:D16"/>
    <mergeCell ref="C17:D17"/>
    <mergeCell ref="C18:D18"/>
    <mergeCell ref="C19:D19"/>
    <mergeCell ref="C20:D20"/>
    <mergeCell ref="C21:D21"/>
    <mergeCell ref="C24:D24"/>
    <mergeCell ref="B11:N11"/>
    <mergeCell ref="G13:N13"/>
    <mergeCell ref="M14:N14"/>
    <mergeCell ref="G14:H14"/>
    <mergeCell ref="I14:J14"/>
    <mergeCell ref="K14:L14"/>
  </mergeCells>
  <printOptions horizontalCentered="1"/>
  <pageMargins left="0.27559055118110237" right="0.19685039370078741" top="0.9055118110236221" bottom="0.78740157480314965" header="0.31496062992125984" footer="0.31496062992125984"/>
  <pageSetup paperSize="9" scale="7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3</vt:i4>
      </vt:variant>
    </vt:vector>
  </HeadingPairs>
  <TitlesOfParts>
    <vt:vector size="5" baseType="lpstr">
      <vt:lpstr>PLANILHA ORÇENTÁRIA</vt:lpstr>
      <vt:lpstr>CRONOGRAMA</vt:lpstr>
      <vt:lpstr>CRONOGRAMA!Area_de_impressao</vt:lpstr>
      <vt:lpstr>'PLANILHA ORÇENTÁRIA'!Area_de_impressao</vt:lpstr>
      <vt:lpstr>'PLANILHA ORÇENTÁRIA'!Titulos_de_impressao</vt:lpstr>
    </vt:vector>
  </TitlesOfParts>
  <Company>PMSAP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PLANILHA E CRONOGRAMA</dc:title>
  <dc:creator>Bruno Bairral</dc:creator>
  <cp:lastModifiedBy>Margareth</cp:lastModifiedBy>
  <cp:lastPrinted>2018-08-14T19:02:38Z</cp:lastPrinted>
  <dcterms:created xsi:type="dcterms:W3CDTF">2009-07-02T17:29:30Z</dcterms:created>
  <dcterms:modified xsi:type="dcterms:W3CDTF">2019-06-26T14:29:18Z</dcterms:modified>
</cp:coreProperties>
</file>