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45" windowHeight="3975"/>
  </bookViews>
  <sheets>
    <sheet name="Planilha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8" i="1"/>
  <c r="L35"/>
  <c r="L21"/>
  <c r="L22"/>
  <c r="L23"/>
  <c r="L24"/>
  <c r="L25"/>
  <c r="L26"/>
  <c r="L27"/>
  <c r="L20"/>
  <c r="L16"/>
  <c r="L17"/>
  <c r="L15"/>
  <c r="L8"/>
  <c r="L9"/>
  <c r="L10"/>
  <c r="L11"/>
  <c r="L12"/>
  <c r="L7"/>
  <c r="I18" l="1"/>
  <c r="L39" l="1"/>
  <c r="L36"/>
  <c r="L33"/>
  <c r="L28"/>
  <c r="L18"/>
  <c r="I42"/>
  <c r="I39"/>
  <c r="I38"/>
  <c r="H38"/>
  <c r="H35"/>
  <c r="I35" s="1"/>
  <c r="L32"/>
  <c r="L31"/>
  <c r="L30"/>
  <c r="I31"/>
  <c r="I32"/>
  <c r="I30"/>
  <c r="H31"/>
  <c r="H32"/>
  <c r="H30"/>
  <c r="I21"/>
  <c r="I22"/>
  <c r="I23"/>
  <c r="I24"/>
  <c r="I25"/>
  <c r="I26"/>
  <c r="I27"/>
  <c r="I20"/>
  <c r="H21"/>
  <c r="H22"/>
  <c r="H23"/>
  <c r="H24"/>
  <c r="H25"/>
  <c r="H26"/>
  <c r="H27"/>
  <c r="H20"/>
  <c r="I16"/>
  <c r="I17"/>
  <c r="I15"/>
  <c r="H16"/>
  <c r="H17"/>
  <c r="H15"/>
  <c r="L13"/>
  <c r="I8"/>
  <c r="I9"/>
  <c r="I10"/>
  <c r="I11"/>
  <c r="I12"/>
  <c r="I7"/>
  <c r="H8"/>
  <c r="H9"/>
  <c r="H10"/>
  <c r="H11"/>
  <c r="H12"/>
  <c r="H7"/>
  <c r="L42" l="1"/>
</calcChain>
</file>

<file path=xl/sharedStrings.xml><?xml version="1.0" encoding="utf-8"?>
<sst xmlns="http://schemas.openxmlformats.org/spreadsheetml/2006/main" count="129" uniqueCount="104">
  <si>
    <t>ITEM</t>
  </si>
  <si>
    <t>CÓDIGO</t>
  </si>
  <si>
    <t>DESCRIÇÃO</t>
  </si>
  <si>
    <t>UNIDADE</t>
  </si>
  <si>
    <t>QUANTIDADE</t>
  </si>
  <si>
    <t>CUSTO UNIT(ÁRIO (SEM BDI) (R$)</t>
  </si>
  <si>
    <t>BDI</t>
  </si>
  <si>
    <t>CUSTO UNITÁRIO (COM BDI) DA PMSAP (R$)</t>
  </si>
  <si>
    <t>PREÇO TOTAL (ORÇADO) DA PMSAP (R$)</t>
  </si>
  <si>
    <t>CUSTO UNITÁRIO (COM BDI) (R$) DO PROPONENTE (R$)</t>
  </si>
  <si>
    <t>PREÇO TOTAL (ORÇADO) DO PROPONENTE (R$)</t>
  </si>
  <si>
    <t>1.1</t>
  </si>
  <si>
    <t>SERVIÇOS PRELIMINARES</t>
  </si>
  <si>
    <t>1.1.1</t>
  </si>
  <si>
    <t>COMP. 01</t>
  </si>
  <si>
    <t>PLACA DE OBRA</t>
  </si>
  <si>
    <t>M2</t>
  </si>
  <si>
    <t>1.2.2</t>
  </si>
  <si>
    <t>COMP. 03</t>
  </si>
  <si>
    <t>LIMPEZA MANUAL DO TERRENO</t>
  </si>
  <si>
    <t>1.1.3</t>
  </si>
  <si>
    <t>COMP. 02</t>
  </si>
  <si>
    <t>TAPUME</t>
  </si>
  <si>
    <t>1.1.4</t>
  </si>
  <si>
    <t>COMP. 04</t>
  </si>
  <si>
    <t>ENTRADA PROVISÓRIA DE ENERGIA</t>
  </si>
  <si>
    <t>UNID</t>
  </si>
  <si>
    <t>1.1.5</t>
  </si>
  <si>
    <t>93584</t>
  </si>
  <si>
    <t>EXECUÇÃO DE DEPÓSITO EM CANTEIRO DE OBRA EM CHAPA DE MADEIRA COMPENSADA, NÃO INCLUSO MOBILIÁRIO. AF_04/2016</t>
  </si>
  <si>
    <t>1.1.6</t>
  </si>
  <si>
    <t>COMP. 05</t>
  </si>
  <si>
    <t>LOCAÇÃO DE OBRA</t>
  </si>
  <si>
    <t>SUBTOTAL</t>
  </si>
  <si>
    <t>1.2</t>
  </si>
  <si>
    <t>MOVIMENTO DE TERRA</t>
  </si>
  <si>
    <t>1.2.1</t>
  </si>
  <si>
    <t>96523</t>
  </si>
  <si>
    <t>ESCAVAÇÃO MANUAL PARA BLOCO DE COROAMENTO OU SAPATA, COM PREVISÃO DE FÔRMA. AF_06/2017</t>
  </si>
  <si>
    <t>M3</t>
  </si>
  <si>
    <t>96995</t>
  </si>
  <si>
    <t>REATERRO MANUAL APILOADO COM SOQUETE. AF_10/2017</t>
  </si>
  <si>
    <t>1.2.3</t>
  </si>
  <si>
    <t>96527</t>
  </si>
  <si>
    <t>ESCAVAÇÃO MANUAL DE VALA PARA VIGA BALDRAME, COM PREVISÃO DE FÔRMA. AF_06/2017</t>
  </si>
  <si>
    <t>1.3</t>
  </si>
  <si>
    <t>ESTRUTURAS</t>
  </si>
  <si>
    <t>1.3.1</t>
  </si>
  <si>
    <t>94965</t>
  </si>
  <si>
    <t>CONCRETO FCK = 25MPA, TRAÇO 1:2,3:2,7 (CIMENTO/ AREIA MÉDIA/ BRITA 1)  - PREPARO MECÂNICO COM BETONEIRA 400 L. AF_07/2016</t>
  </si>
  <si>
    <t>1.3.2</t>
  </si>
  <si>
    <t>94999</t>
  </si>
  <si>
    <t>EXECUÇÃO DE PASSEIO (CALÇADA) OU PISO DE CONCRETO COM CONCRETO MOLDADO IN LOCO, USINADO, ACABAMENTO CONVENCIONAL, ESPESSURA 12 CM, ARMADO. AF_07/2016</t>
  </si>
  <si>
    <t>1.3.3</t>
  </si>
  <si>
    <t>92775</t>
  </si>
  <si>
    <t>ARMAÇÃO DE PILAR OU VIGA DE UMA ESTRUTURA CONVENCIONAL DE CONCRETO ARMADO EM UMA EDIFICAÇÃO TÉRREA OU SOBRADO UTILIZANDO AÇO CA-60 DE 5,0 MM - MONTAGEM. AF_12/2015</t>
  </si>
  <si>
    <t>KG</t>
  </si>
  <si>
    <t>1.3.4</t>
  </si>
  <si>
    <t>92777</t>
  </si>
  <si>
    <t>ARMAÇÃO DE PILAR OU VIGA DE UMA ESTRUTURA CONVENCIONAL DE CONCRETO ARMADO EM UMA EDIFICAÇÃO TÉRREA OU SOBRADO UTILIZANDO AÇO CA-50 DE 8,0 MM - MONTAGEM. AF_12/2015</t>
  </si>
  <si>
    <t>1.3.5</t>
  </si>
  <si>
    <t>92778</t>
  </si>
  <si>
    <t>ARMAÇÃO DE PILAR OU VIGA DE UMA ESTRUTURA CONVENCIONAL DE CONCRETO ARMADO EM UMA EDIFICAÇÃO TÉRREA OU SOBRADO UTILIZANDO AÇO CA-50 DE 10,0 MM - MONTAGEM. AF_12/2015</t>
  </si>
  <si>
    <t>1.3.6</t>
  </si>
  <si>
    <t>92793</t>
  </si>
  <si>
    <t>CORTE E DOBRA DE AÇO CA-50, DIÂMETRO DE 8,0 MM, UTILIZADO EM ESTRUTURAS DIVERSAS, EXCETO LAJES. AF_12/2015</t>
  </si>
  <si>
    <t>1.3.7</t>
  </si>
  <si>
    <t>92269</t>
  </si>
  <si>
    <t>FABRICAÇÃO DE FÔRMA PARA PILARES E ESTRUTURAS SIMILARES, EM MADEIRA SERRADA, E=25 MM. AF_09/2020</t>
  </si>
  <si>
    <t>1.3.8</t>
  </si>
  <si>
    <t>92270</t>
  </si>
  <si>
    <t>FABRICAÇÃO DE FÔRMA PARA VIGAS, COM MADEIRA SERRADA, E = 25 MM. AF_09/2020</t>
  </si>
  <si>
    <t>1.4</t>
  </si>
  <si>
    <t xml:space="preserve">COBERTURA </t>
  </si>
  <si>
    <t>1.4.1</t>
  </si>
  <si>
    <t>92616</t>
  </si>
  <si>
    <t>FABRICAÇÃO E INSTALAÇÃO DE TESOURA INTEIRA EM AÇO, VÃO DE 10 M, PARA TELHA ONDULADA DE FIBROCIMENTO, METÁLICA, PLÁSTICA OU TERMOACÚSTICA, INCLUSO IÇAMENTO. AF_12/2015</t>
  </si>
  <si>
    <t>1.4.2</t>
  </si>
  <si>
    <t>92580</t>
  </si>
  <si>
    <t>TRAMA DE AÇO COMPOSTA POR TERÇAS PARA TELHADOS DE ATÉ 2 ÁGUAS PARA TELHA ONDULADA DE FIBROCIMENTO, METÁLICA, PLÁSTICA OU TERMOACÚSTICA, INCLUSO TRANSPORTE VERTICAL. AF_07/2019</t>
  </si>
  <si>
    <t>1.4.3</t>
  </si>
  <si>
    <t>94213</t>
  </si>
  <si>
    <t>TELHAMENTO COM TELHA DE AÇO/ALUMÍNIO E = 0,5 MM, COM ATÉ 2 ÁGUAS, INCLUSO IÇAMENTO. AF_07/2019</t>
  </si>
  <si>
    <t>1.5</t>
  </si>
  <si>
    <t>ALVENARIA</t>
  </si>
  <si>
    <t>1.5.1</t>
  </si>
  <si>
    <t>87453</t>
  </si>
  <si>
    <t>ALVENARIA DE VEDAÇÃO DE BLOCOS VAZADOS DE CONCRETO DE 9X19X39CM (ESPESSURA 9CM) DE PAREDES COM ÁREA LÍQUIDA MAIOR OU IGUAL A 6M² SEM VÃOS E ARGAMASSA DE ASSENTAMENTO COM PREPARO EM BETONEIRA. AF_06/2014</t>
  </si>
  <si>
    <t>1.6</t>
  </si>
  <si>
    <t>INSTALAÇÕES ELÉTRICAS</t>
  </si>
  <si>
    <t>1.6.1</t>
  </si>
  <si>
    <t>COMP. 06</t>
  </si>
  <si>
    <t>ENTRADA DE ENERGIA ELÉTRICA</t>
  </si>
  <si>
    <t>PREÇO TOTAL PMSAP (R$)</t>
  </si>
  <si>
    <t>PREÇO TOTAL PROPONENTE (R$)</t>
  </si>
  <si>
    <t>TOTAL</t>
  </si>
  <si>
    <t>PLANILHA ORÇAMENTÁRIA</t>
  </si>
  <si>
    <t>PROPONENTE TOMADOR: PREFEITURA MUNICIAL DE SANTO ANTÔNIO DE PÁDUA</t>
  </si>
  <si>
    <t>FONTE: SINAPI - RIO DE JANEIRO</t>
  </si>
  <si>
    <t>DATA BASE: 11/2020 (DES.)</t>
  </si>
  <si>
    <t>Nº DO SICONV: 872685</t>
  </si>
  <si>
    <t>META: 1</t>
  </si>
  <si>
    <t>CONSTRUÇÃO DE GALPÃO</t>
  </si>
  <si>
    <t>PARQUE DE EXPOSIÇÕES GOV. CHAGAS FREITAS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</si>
</sst>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2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/>
    <xf numFmtId="4" fontId="2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/>
    <xf numFmtId="4" fontId="2" fillId="2" borderId="3" xfId="0" applyNumberFormat="1" applyFont="1" applyFill="1" applyBorder="1" applyAlignment="1">
      <alignment vertical="center"/>
    </xf>
    <xf numFmtId="4" fontId="3" fillId="2" borderId="2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2" fillId="3" borderId="1" xfId="0" applyFont="1" applyFill="1" applyBorder="1"/>
    <xf numFmtId="0" fontId="2" fillId="3" borderId="3" xfId="0" applyFont="1" applyFill="1" applyBorder="1"/>
    <xf numFmtId="0" fontId="3" fillId="3" borderId="10" xfId="0" applyFont="1" applyFill="1" applyBorder="1" applyAlignment="1">
      <alignment horizontal="left"/>
    </xf>
    <xf numFmtId="0" fontId="3" fillId="3" borderId="10" xfId="0" applyFont="1" applyFill="1" applyBorder="1"/>
    <xf numFmtId="0" fontId="3" fillId="3" borderId="0" xfId="0" applyFont="1" applyFill="1" applyBorder="1"/>
    <xf numFmtId="0" fontId="3" fillId="3" borderId="14" xfId="0" applyFont="1" applyFill="1" applyBorder="1"/>
    <xf numFmtId="0" fontId="3" fillId="3" borderId="15" xfId="0" applyFont="1" applyFill="1" applyBorder="1"/>
    <xf numFmtId="0" fontId="3" fillId="3" borderId="1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 vertical="center"/>
    </xf>
    <xf numFmtId="4" fontId="2" fillId="2" borderId="6" xfId="0" applyNumberFormat="1" applyFont="1" applyFill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2" fillId="2" borderId="5" xfId="0" applyFont="1" applyFill="1" applyBorder="1"/>
    <xf numFmtId="0" fontId="2" fillId="2" borderId="5" xfId="0" applyFont="1" applyFill="1" applyBorder="1" applyAlignment="1">
      <alignment vertical="center"/>
    </xf>
    <xf numFmtId="4" fontId="2" fillId="2" borderId="23" xfId="0" applyNumberFormat="1" applyFont="1" applyFill="1" applyBorder="1" applyAlignment="1">
      <alignment vertical="center"/>
    </xf>
    <xf numFmtId="4" fontId="3" fillId="2" borderId="17" xfId="0" applyNumberFormat="1" applyFont="1" applyFill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4" fontId="2" fillId="2" borderId="8" xfId="0" applyNumberFormat="1" applyFont="1" applyFill="1" applyBorder="1" applyAlignment="1">
      <alignment vertical="center"/>
    </xf>
    <xf numFmtId="4" fontId="2" fillId="0" borderId="8" xfId="0" applyNumberFormat="1" applyFont="1" applyBorder="1" applyAlignment="1">
      <alignment vertical="center"/>
    </xf>
    <xf numFmtId="0" fontId="2" fillId="2" borderId="6" xfId="0" applyFont="1" applyFill="1" applyBorder="1"/>
    <xf numFmtId="0" fontId="1" fillId="3" borderId="11" xfId="0" applyFont="1" applyFill="1" applyBorder="1"/>
    <xf numFmtId="0" fontId="1" fillId="3" borderId="13" xfId="0" applyFont="1" applyFill="1" applyBorder="1"/>
    <xf numFmtId="0" fontId="1" fillId="3" borderId="16" xfId="0" applyFont="1" applyFill="1" applyBorder="1"/>
    <xf numFmtId="0" fontId="2" fillId="3" borderId="2" xfId="0" applyFont="1" applyFill="1" applyBorder="1" applyAlignment="1">
      <alignment vertical="center"/>
    </xf>
    <xf numFmtId="0" fontId="2" fillId="3" borderId="2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3" fillId="3" borderId="2" xfId="0" applyFont="1" applyFill="1" applyBorder="1"/>
    <xf numFmtId="0" fontId="3" fillId="3" borderId="0" xfId="0" applyFont="1" applyFill="1" applyBorder="1" applyAlignment="1">
      <alignment horizontal="center"/>
    </xf>
    <xf numFmtId="4" fontId="2" fillId="0" borderId="6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vertical="center"/>
    </xf>
    <xf numFmtId="4" fontId="3" fillId="0" borderId="25" xfId="0" applyNumberFormat="1" applyFont="1" applyBorder="1" applyAlignment="1">
      <alignment vertical="center"/>
    </xf>
    <xf numFmtId="0" fontId="3" fillId="0" borderId="4" xfId="0" applyFont="1" applyFill="1" applyBorder="1" applyAlignment="1">
      <alignment vertical="center" wrapText="1"/>
    </xf>
    <xf numFmtId="4" fontId="3" fillId="0" borderId="4" xfId="0" applyNumberFormat="1" applyFont="1" applyFill="1" applyBorder="1" applyAlignment="1">
      <alignment vertical="center"/>
    </xf>
    <xf numFmtId="4" fontId="2" fillId="0" borderId="7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4" fontId="2" fillId="2" borderId="19" xfId="0" applyNumberFormat="1" applyFont="1" applyFill="1" applyBorder="1" applyAlignment="1">
      <alignment vertical="center"/>
    </xf>
    <xf numFmtId="4" fontId="2" fillId="0" borderId="25" xfId="0" applyNumberFormat="1" applyFont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vertical="center"/>
    </xf>
    <xf numFmtId="4" fontId="3" fillId="0" borderId="26" xfId="0" applyNumberFormat="1" applyFont="1" applyFill="1" applyBorder="1" applyAlignment="1">
      <alignment vertical="center"/>
    </xf>
    <xf numFmtId="0" fontId="3" fillId="3" borderId="9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left"/>
    </xf>
    <xf numFmtId="0" fontId="3" fillId="3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133350</xdr:colOff>
      <xdr:row>0</xdr:row>
      <xdr:rowOff>9526</xdr:rowOff>
    </xdr:from>
    <xdr:to>
      <xdr:col>11</xdr:col>
      <xdr:colOff>723899</xdr:colOff>
      <xdr:row>3</xdr:row>
      <xdr:rowOff>180976</xdr:rowOff>
    </xdr:to>
    <xdr:pic>
      <xdr:nvPicPr>
        <xdr:cNvPr id="2" name="Imagem 1" descr="Brasão Pádu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829550" y="9526"/>
          <a:ext cx="590549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topLeftCell="A34" workbookViewId="0">
      <selection activeCell="L38" sqref="L38"/>
    </sheetView>
  </sheetViews>
  <sheetFormatPr defaultRowHeight="15"/>
  <cols>
    <col min="1" max="1" width="6.7109375" customWidth="1"/>
    <col min="3" max="3" width="30.7109375" customWidth="1"/>
    <col min="5" max="5" width="8.7109375" customWidth="1"/>
    <col min="7" max="7" width="6.7109375" customWidth="1"/>
    <col min="8" max="8" width="9.7109375" customWidth="1"/>
    <col min="9" max="9" width="12.7109375" customWidth="1"/>
    <col min="10" max="10" width="8.7109375" customWidth="1"/>
    <col min="11" max="11" width="9.7109375" customWidth="1"/>
    <col min="12" max="12" width="12.7109375" customWidth="1"/>
  </cols>
  <sheetData>
    <row r="1" spans="1:16">
      <c r="A1" s="64" t="s">
        <v>96</v>
      </c>
      <c r="B1" s="65"/>
      <c r="C1" s="65"/>
      <c r="D1" s="18"/>
      <c r="E1" s="18"/>
      <c r="F1" s="18"/>
      <c r="G1" s="19"/>
      <c r="H1" s="19"/>
      <c r="I1" s="19"/>
      <c r="J1" s="19"/>
      <c r="K1" s="19"/>
      <c r="L1" s="39"/>
    </row>
    <row r="2" spans="1:16">
      <c r="A2" s="66" t="s">
        <v>97</v>
      </c>
      <c r="B2" s="67"/>
      <c r="C2" s="67"/>
      <c r="D2" s="67"/>
      <c r="E2" s="67"/>
      <c r="F2" s="67"/>
      <c r="G2" s="20"/>
      <c r="H2" s="68"/>
      <c r="I2" s="68"/>
      <c r="J2" s="47"/>
      <c r="K2" s="20"/>
      <c r="L2" s="40"/>
    </row>
    <row r="3" spans="1:16">
      <c r="A3" s="66" t="s">
        <v>98</v>
      </c>
      <c r="B3" s="67"/>
      <c r="C3" s="67"/>
      <c r="D3" s="68" t="s">
        <v>99</v>
      </c>
      <c r="E3" s="68"/>
      <c r="F3" s="20"/>
      <c r="G3" s="20"/>
      <c r="H3" s="68" t="s">
        <v>100</v>
      </c>
      <c r="I3" s="68"/>
      <c r="J3" s="47"/>
      <c r="K3" s="20"/>
      <c r="L3" s="40"/>
    </row>
    <row r="4" spans="1:16" ht="15.75" thickBot="1">
      <c r="A4" s="21" t="s">
        <v>101</v>
      </c>
      <c r="B4" s="22"/>
      <c r="C4" s="23" t="s">
        <v>102</v>
      </c>
      <c r="D4" s="69" t="s">
        <v>103</v>
      </c>
      <c r="E4" s="69"/>
      <c r="F4" s="69"/>
      <c r="G4" s="69"/>
      <c r="H4" s="69"/>
      <c r="I4" s="22"/>
      <c r="J4" s="22"/>
      <c r="K4" s="22"/>
      <c r="L4" s="41"/>
    </row>
    <row r="5" spans="1:16" ht="77.25" thickBot="1">
      <c r="A5" s="24" t="s">
        <v>0</v>
      </c>
      <c r="B5" s="24" t="s">
        <v>1</v>
      </c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4" t="s">
        <v>8</v>
      </c>
      <c r="J5" s="51" t="s">
        <v>4</v>
      </c>
      <c r="K5" s="51" t="s">
        <v>9</v>
      </c>
      <c r="L5" s="51" t="s">
        <v>10</v>
      </c>
      <c r="M5" s="1"/>
      <c r="N5" s="1"/>
      <c r="O5" s="1"/>
      <c r="P5" s="1"/>
    </row>
    <row r="6" spans="1:16" ht="15.75" thickBot="1">
      <c r="A6" s="42" t="s">
        <v>11</v>
      </c>
      <c r="B6" s="70" t="s">
        <v>12</v>
      </c>
      <c r="C6" s="71"/>
      <c r="D6" s="71"/>
      <c r="E6" s="71"/>
      <c r="F6" s="71"/>
      <c r="G6" s="71"/>
      <c r="H6" s="71"/>
      <c r="I6" s="71"/>
      <c r="J6" s="71"/>
      <c r="K6" s="71"/>
      <c r="L6" s="72"/>
      <c r="M6" s="1"/>
      <c r="N6" s="1"/>
      <c r="O6" s="1"/>
      <c r="P6" s="1"/>
    </row>
    <row r="7" spans="1:16">
      <c r="A7" s="25" t="s">
        <v>13</v>
      </c>
      <c r="B7" s="25" t="s">
        <v>14</v>
      </c>
      <c r="C7" s="26" t="s">
        <v>15</v>
      </c>
      <c r="D7" s="27" t="s">
        <v>16</v>
      </c>
      <c r="E7" s="28">
        <v>2.5</v>
      </c>
      <c r="F7" s="28">
        <v>395.17</v>
      </c>
      <c r="G7" s="28">
        <v>26.51</v>
      </c>
      <c r="H7" s="28">
        <f>F7*1.2651</f>
        <v>499.92956699999996</v>
      </c>
      <c r="I7" s="28">
        <f>E7*H7</f>
        <v>1249.8239174999999</v>
      </c>
      <c r="J7" s="48">
        <v>2.5</v>
      </c>
      <c r="K7" s="29">
        <v>0</v>
      </c>
      <c r="L7" s="29">
        <f>J7*K7</f>
        <v>0</v>
      </c>
      <c r="M7" s="1"/>
      <c r="N7" s="1"/>
      <c r="O7" s="1"/>
      <c r="P7" s="1"/>
    </row>
    <row r="8" spans="1:16">
      <c r="A8" s="7" t="s">
        <v>17</v>
      </c>
      <c r="B8" s="7" t="s">
        <v>18</v>
      </c>
      <c r="C8" s="8" t="s">
        <v>19</v>
      </c>
      <c r="D8" s="9" t="s">
        <v>16</v>
      </c>
      <c r="E8" s="10">
        <v>204</v>
      </c>
      <c r="F8" s="10">
        <v>5.09</v>
      </c>
      <c r="G8" s="10">
        <v>26.51</v>
      </c>
      <c r="H8" s="10">
        <f t="shared" ref="H8:H12" si="0">F8*1.2651</f>
        <v>6.4393589999999996</v>
      </c>
      <c r="I8" s="10">
        <f t="shared" ref="I8:I12" si="1">E8*H8</f>
        <v>1313.629236</v>
      </c>
      <c r="J8" s="49">
        <v>204</v>
      </c>
      <c r="K8" s="2">
        <v>0</v>
      </c>
      <c r="L8" s="29">
        <f t="shared" ref="L8:L12" si="2">J8*K8</f>
        <v>0</v>
      </c>
      <c r="M8" s="1"/>
      <c r="N8" s="1"/>
      <c r="O8" s="1"/>
      <c r="P8" s="1"/>
    </row>
    <row r="9" spans="1:16">
      <c r="A9" s="7" t="s">
        <v>20</v>
      </c>
      <c r="B9" s="7" t="s">
        <v>21</v>
      </c>
      <c r="C9" s="8" t="s">
        <v>22</v>
      </c>
      <c r="D9" s="9" t="s">
        <v>16</v>
      </c>
      <c r="E9" s="10">
        <v>204</v>
      </c>
      <c r="F9" s="10">
        <v>65.03</v>
      </c>
      <c r="G9" s="10">
        <v>26.51</v>
      </c>
      <c r="H9" s="10">
        <f t="shared" si="0"/>
        <v>82.269452999999999</v>
      </c>
      <c r="I9" s="10">
        <f t="shared" si="1"/>
        <v>16782.968411999998</v>
      </c>
      <c r="J9" s="49">
        <v>204</v>
      </c>
      <c r="K9" s="3">
        <v>0</v>
      </c>
      <c r="L9" s="29">
        <f t="shared" si="2"/>
        <v>0</v>
      </c>
      <c r="M9" s="1"/>
      <c r="N9" s="1"/>
      <c r="O9" s="1"/>
      <c r="P9" s="1"/>
    </row>
    <row r="10" spans="1:16">
      <c r="A10" s="7" t="s">
        <v>23</v>
      </c>
      <c r="B10" s="7" t="s">
        <v>24</v>
      </c>
      <c r="C10" s="8" t="s">
        <v>25</v>
      </c>
      <c r="D10" s="9" t="s">
        <v>26</v>
      </c>
      <c r="E10" s="10">
        <v>1</v>
      </c>
      <c r="F10" s="10">
        <v>1707.22</v>
      </c>
      <c r="G10" s="10">
        <v>26.51</v>
      </c>
      <c r="H10" s="10">
        <f t="shared" si="0"/>
        <v>2159.8040219999998</v>
      </c>
      <c r="I10" s="10">
        <f t="shared" si="1"/>
        <v>2159.8040219999998</v>
      </c>
      <c r="J10" s="49">
        <v>1</v>
      </c>
      <c r="K10" s="3">
        <v>0</v>
      </c>
      <c r="L10" s="29">
        <f t="shared" si="2"/>
        <v>0</v>
      </c>
      <c r="M10" s="1"/>
      <c r="N10" s="1"/>
      <c r="O10" s="1"/>
      <c r="P10" s="1"/>
    </row>
    <row r="11" spans="1:16" ht="51.75">
      <c r="A11" s="7" t="s">
        <v>27</v>
      </c>
      <c r="B11" s="9" t="s">
        <v>28</v>
      </c>
      <c r="C11" s="8" t="s">
        <v>29</v>
      </c>
      <c r="D11" s="9" t="s">
        <v>16</v>
      </c>
      <c r="E11" s="10">
        <v>5</v>
      </c>
      <c r="F11" s="10">
        <v>638.33000000000004</v>
      </c>
      <c r="G11" s="10">
        <v>26.51</v>
      </c>
      <c r="H11" s="10">
        <f t="shared" si="0"/>
        <v>807.55128300000001</v>
      </c>
      <c r="I11" s="10">
        <f t="shared" si="1"/>
        <v>4037.7564149999998</v>
      </c>
      <c r="J11" s="49">
        <v>5</v>
      </c>
      <c r="K11" s="3">
        <v>0</v>
      </c>
      <c r="L11" s="29">
        <f t="shared" si="2"/>
        <v>0</v>
      </c>
      <c r="M11" s="1"/>
      <c r="N11" s="1"/>
      <c r="O11" s="1"/>
      <c r="P11" s="1"/>
    </row>
    <row r="12" spans="1:16" ht="15.75" thickBot="1">
      <c r="A12" s="7" t="s">
        <v>30</v>
      </c>
      <c r="B12" s="7" t="s">
        <v>31</v>
      </c>
      <c r="C12" s="8" t="s">
        <v>32</v>
      </c>
      <c r="D12" s="9" t="s">
        <v>16</v>
      </c>
      <c r="E12" s="10">
        <v>204</v>
      </c>
      <c r="F12" s="10">
        <v>5.34</v>
      </c>
      <c r="G12" s="10">
        <v>26.51</v>
      </c>
      <c r="H12" s="10">
        <f t="shared" si="0"/>
        <v>6.7556339999999988</v>
      </c>
      <c r="I12" s="10">
        <f t="shared" si="1"/>
        <v>1378.1493359999997</v>
      </c>
      <c r="J12" s="49">
        <v>204</v>
      </c>
      <c r="K12" s="3">
        <v>0</v>
      </c>
      <c r="L12" s="29">
        <f t="shared" si="2"/>
        <v>0</v>
      </c>
      <c r="M12" s="1"/>
      <c r="N12" s="1"/>
      <c r="O12" s="1"/>
      <c r="P12" s="1"/>
    </row>
    <row r="13" spans="1:16" ht="15.75" thickBot="1">
      <c r="A13" s="30"/>
      <c r="B13" s="30"/>
      <c r="C13" s="30" t="s">
        <v>33</v>
      </c>
      <c r="D13" s="31"/>
      <c r="E13" s="14"/>
      <c r="F13" s="14"/>
      <c r="G13" s="14"/>
      <c r="H13" s="32"/>
      <c r="I13" s="33">
        <v>26923.26</v>
      </c>
      <c r="J13" s="50"/>
      <c r="K13" s="34"/>
      <c r="L13" s="35">
        <f>L7+L8+L9+L10+L11+L12</f>
        <v>0</v>
      </c>
      <c r="M13" s="1"/>
      <c r="N13" s="1"/>
      <c r="O13" s="1"/>
      <c r="P13" s="1"/>
    </row>
    <row r="14" spans="1:16" ht="15.75" thickBot="1">
      <c r="A14" s="42" t="s">
        <v>34</v>
      </c>
      <c r="B14" s="70" t="s">
        <v>35</v>
      </c>
      <c r="C14" s="71"/>
      <c r="D14" s="71"/>
      <c r="E14" s="71"/>
      <c r="F14" s="71"/>
      <c r="G14" s="71"/>
      <c r="H14" s="71"/>
      <c r="I14" s="71"/>
      <c r="J14" s="71"/>
      <c r="K14" s="71"/>
      <c r="L14" s="72"/>
      <c r="M14" s="1"/>
      <c r="N14" s="1"/>
      <c r="O14" s="1"/>
      <c r="P14" s="1"/>
    </row>
    <row r="15" spans="1:16" ht="39">
      <c r="A15" s="25" t="s">
        <v>36</v>
      </c>
      <c r="B15" s="27" t="s">
        <v>37</v>
      </c>
      <c r="C15" s="26" t="s">
        <v>38</v>
      </c>
      <c r="D15" s="27" t="s">
        <v>39</v>
      </c>
      <c r="E15" s="28">
        <v>25.56</v>
      </c>
      <c r="F15" s="28">
        <v>92.69</v>
      </c>
      <c r="G15" s="28">
        <v>26.51</v>
      </c>
      <c r="H15" s="28">
        <f>F15*1.2651</f>
        <v>117.26211899999998</v>
      </c>
      <c r="I15" s="28">
        <f>E15*H15</f>
        <v>2997.2197616399994</v>
      </c>
      <c r="J15" s="48">
        <v>25.56</v>
      </c>
      <c r="K15" s="29">
        <v>0</v>
      </c>
      <c r="L15" s="29">
        <f>J15*K15</f>
        <v>0</v>
      </c>
      <c r="M15" s="1"/>
      <c r="N15" s="1"/>
      <c r="O15" s="1"/>
      <c r="P15" s="1"/>
    </row>
    <row r="16" spans="1:16" ht="26.25">
      <c r="A16" s="7" t="s">
        <v>17</v>
      </c>
      <c r="B16" s="9" t="s">
        <v>40</v>
      </c>
      <c r="C16" s="8" t="s">
        <v>41</v>
      </c>
      <c r="D16" s="9" t="s">
        <v>39</v>
      </c>
      <c r="E16" s="10">
        <v>20.95</v>
      </c>
      <c r="F16" s="10">
        <v>48.88</v>
      </c>
      <c r="G16" s="10">
        <v>26.51</v>
      </c>
      <c r="H16" s="10">
        <f t="shared" ref="H16:H17" si="3">F16*1.2651</f>
        <v>61.838087999999999</v>
      </c>
      <c r="I16" s="10">
        <f t="shared" ref="I16:I17" si="4">E16*H16</f>
        <v>1295.5079435999999</v>
      </c>
      <c r="J16" s="49">
        <v>20.95</v>
      </c>
      <c r="K16" s="3">
        <v>0</v>
      </c>
      <c r="L16" s="29">
        <f t="shared" ref="L16:L17" si="5">J16*K16</f>
        <v>0</v>
      </c>
      <c r="M16" s="1"/>
      <c r="N16" s="1"/>
      <c r="O16" s="1"/>
      <c r="P16" s="1"/>
    </row>
    <row r="17" spans="1:16" ht="39.75" thickBot="1">
      <c r="A17" s="7" t="s">
        <v>42</v>
      </c>
      <c r="B17" s="9" t="s">
        <v>43</v>
      </c>
      <c r="C17" s="8" t="s">
        <v>44</v>
      </c>
      <c r="D17" s="9" t="s">
        <v>39</v>
      </c>
      <c r="E17" s="10">
        <v>3.42</v>
      </c>
      <c r="F17" s="10">
        <v>121.72</v>
      </c>
      <c r="G17" s="10">
        <v>26.51</v>
      </c>
      <c r="H17" s="10">
        <f t="shared" si="3"/>
        <v>153.98797199999998</v>
      </c>
      <c r="I17" s="10">
        <f t="shared" si="4"/>
        <v>526.63886423999998</v>
      </c>
      <c r="J17" s="49">
        <v>3.42</v>
      </c>
      <c r="K17" s="3">
        <v>0</v>
      </c>
      <c r="L17" s="29">
        <f t="shared" si="5"/>
        <v>0</v>
      </c>
      <c r="M17" s="1"/>
      <c r="N17" s="1"/>
      <c r="O17" s="1"/>
      <c r="P17" s="1"/>
    </row>
    <row r="18" spans="1:16" ht="15.75" thickBot="1">
      <c r="A18" s="30"/>
      <c r="B18" s="30"/>
      <c r="C18" s="30" t="s">
        <v>33</v>
      </c>
      <c r="D18" s="31"/>
      <c r="E18" s="14"/>
      <c r="F18" s="14"/>
      <c r="G18" s="14"/>
      <c r="H18" s="32"/>
      <c r="I18" s="33">
        <f>I15+I16+I17</f>
        <v>4819.3665694799993</v>
      </c>
      <c r="J18" s="50"/>
      <c r="K18" s="34"/>
      <c r="L18" s="35">
        <f>L15+L16+L17</f>
        <v>0</v>
      </c>
      <c r="M18" s="1"/>
      <c r="N18" s="1"/>
      <c r="O18" s="1"/>
      <c r="P18" s="1"/>
    </row>
    <row r="19" spans="1:16" ht="15.75" thickBot="1">
      <c r="A19" s="42" t="s">
        <v>45</v>
      </c>
      <c r="B19" s="70" t="s">
        <v>46</v>
      </c>
      <c r="C19" s="71"/>
      <c r="D19" s="71"/>
      <c r="E19" s="71"/>
      <c r="F19" s="71"/>
      <c r="G19" s="71"/>
      <c r="H19" s="71"/>
      <c r="I19" s="71"/>
      <c r="J19" s="71"/>
      <c r="K19" s="71"/>
      <c r="L19" s="72"/>
      <c r="N19" s="1"/>
      <c r="O19" s="1"/>
      <c r="P19" s="1"/>
    </row>
    <row r="20" spans="1:16" ht="51.75">
      <c r="A20" s="25" t="s">
        <v>47</v>
      </c>
      <c r="B20" s="27" t="s">
        <v>48</v>
      </c>
      <c r="C20" s="26" t="s">
        <v>49</v>
      </c>
      <c r="D20" s="27" t="s">
        <v>39</v>
      </c>
      <c r="E20" s="28">
        <v>14.63</v>
      </c>
      <c r="F20" s="28">
        <v>344.59</v>
      </c>
      <c r="G20" s="28">
        <v>26.51</v>
      </c>
      <c r="H20" s="28">
        <f>F20*1.2651</f>
        <v>435.94080899999994</v>
      </c>
      <c r="I20" s="28">
        <f>E20*H20</f>
        <v>6377.8140356699996</v>
      </c>
      <c r="J20" s="48">
        <v>14.63</v>
      </c>
      <c r="K20" s="29">
        <v>0</v>
      </c>
      <c r="L20" s="29">
        <f>J20*K20</f>
        <v>0</v>
      </c>
      <c r="M20" s="1"/>
      <c r="N20" s="1"/>
      <c r="O20" s="1"/>
      <c r="P20" s="1"/>
    </row>
    <row r="21" spans="1:16" ht="77.25">
      <c r="A21" s="7" t="s">
        <v>50</v>
      </c>
      <c r="B21" s="9" t="s">
        <v>51</v>
      </c>
      <c r="C21" s="8" t="s">
        <v>52</v>
      </c>
      <c r="D21" s="9" t="s">
        <v>16</v>
      </c>
      <c r="E21" s="10">
        <v>150</v>
      </c>
      <c r="F21" s="10">
        <v>86.81</v>
      </c>
      <c r="G21" s="10">
        <v>26.51</v>
      </c>
      <c r="H21" s="10">
        <f t="shared" ref="H21:H27" si="6">F21*1.2651</f>
        <v>109.823331</v>
      </c>
      <c r="I21" s="10">
        <f t="shared" ref="I21:I27" si="7">E21*H21</f>
        <v>16473.499649999998</v>
      </c>
      <c r="J21" s="49">
        <v>150</v>
      </c>
      <c r="K21" s="3">
        <v>0</v>
      </c>
      <c r="L21" s="29">
        <f t="shared" ref="L21:L27" si="8">J21*K21</f>
        <v>0</v>
      </c>
      <c r="M21" s="1"/>
      <c r="N21" s="1"/>
      <c r="O21" s="1"/>
      <c r="P21" s="1"/>
    </row>
    <row r="22" spans="1:16" ht="77.25">
      <c r="A22" s="7" t="s">
        <v>53</v>
      </c>
      <c r="B22" s="9" t="s">
        <v>54</v>
      </c>
      <c r="C22" s="8" t="s">
        <v>55</v>
      </c>
      <c r="D22" s="9" t="s">
        <v>56</v>
      </c>
      <c r="E22" s="10">
        <v>282.5</v>
      </c>
      <c r="F22" s="10">
        <v>16.079999999999998</v>
      </c>
      <c r="G22" s="10">
        <v>26.51</v>
      </c>
      <c r="H22" s="10">
        <f t="shared" si="6"/>
        <v>20.342807999999994</v>
      </c>
      <c r="I22" s="10">
        <f t="shared" si="7"/>
        <v>5746.8432599999987</v>
      </c>
      <c r="J22" s="49">
        <v>282.5</v>
      </c>
      <c r="K22" s="3">
        <v>0</v>
      </c>
      <c r="L22" s="29">
        <f t="shared" si="8"/>
        <v>0</v>
      </c>
      <c r="M22" s="1"/>
      <c r="N22" s="1"/>
      <c r="O22" s="1"/>
      <c r="P22" s="1"/>
    </row>
    <row r="23" spans="1:16" ht="77.25">
      <c r="A23" s="7" t="s">
        <v>57</v>
      </c>
      <c r="B23" s="9" t="s">
        <v>58</v>
      </c>
      <c r="C23" s="8" t="s">
        <v>59</v>
      </c>
      <c r="D23" s="9" t="s">
        <v>56</v>
      </c>
      <c r="E23" s="10">
        <v>293.5</v>
      </c>
      <c r="F23" s="10">
        <v>12.75</v>
      </c>
      <c r="G23" s="10">
        <v>26.51</v>
      </c>
      <c r="H23" s="10">
        <f t="shared" si="6"/>
        <v>16.130025</v>
      </c>
      <c r="I23" s="10">
        <f t="shared" si="7"/>
        <v>4734.1623374999999</v>
      </c>
      <c r="J23" s="49">
        <v>293.5</v>
      </c>
      <c r="K23" s="3">
        <v>0</v>
      </c>
      <c r="L23" s="29">
        <f t="shared" si="8"/>
        <v>0</v>
      </c>
      <c r="M23" s="1"/>
      <c r="N23" s="1"/>
      <c r="O23" s="1"/>
      <c r="P23" s="1"/>
    </row>
    <row r="24" spans="1:16" ht="77.25">
      <c r="A24" s="7" t="s">
        <v>60</v>
      </c>
      <c r="B24" s="9" t="s">
        <v>61</v>
      </c>
      <c r="C24" s="8" t="s">
        <v>62</v>
      </c>
      <c r="D24" s="9" t="s">
        <v>56</v>
      </c>
      <c r="E24" s="10">
        <v>282.5</v>
      </c>
      <c r="F24" s="10">
        <v>11.01</v>
      </c>
      <c r="G24" s="10">
        <v>26.51</v>
      </c>
      <c r="H24" s="10">
        <f t="shared" si="6"/>
        <v>13.928750999999998</v>
      </c>
      <c r="I24" s="10">
        <f t="shared" si="7"/>
        <v>3934.8721574999995</v>
      </c>
      <c r="J24" s="49">
        <v>282.5</v>
      </c>
      <c r="K24" s="3">
        <v>0</v>
      </c>
      <c r="L24" s="29">
        <f t="shared" si="8"/>
        <v>0</v>
      </c>
      <c r="M24" s="1"/>
      <c r="N24" s="1"/>
      <c r="O24" s="1"/>
      <c r="P24" s="1"/>
    </row>
    <row r="25" spans="1:16" ht="51.75">
      <c r="A25" s="7" t="s">
        <v>63</v>
      </c>
      <c r="B25" s="9" t="s">
        <v>64</v>
      </c>
      <c r="C25" s="8" t="s">
        <v>65</v>
      </c>
      <c r="D25" s="9" t="s">
        <v>56</v>
      </c>
      <c r="E25" s="10">
        <v>98.3</v>
      </c>
      <c r="F25" s="10">
        <v>8.51</v>
      </c>
      <c r="G25" s="10">
        <v>26.51</v>
      </c>
      <c r="H25" s="10">
        <f t="shared" si="6"/>
        <v>10.766000999999999</v>
      </c>
      <c r="I25" s="10">
        <f t="shared" si="7"/>
        <v>1058.2978982999998</v>
      </c>
      <c r="J25" s="49">
        <v>98.3</v>
      </c>
      <c r="K25" s="3">
        <v>0</v>
      </c>
      <c r="L25" s="29">
        <f t="shared" si="8"/>
        <v>0</v>
      </c>
      <c r="M25" s="1"/>
      <c r="N25" s="1"/>
      <c r="O25" s="1"/>
      <c r="P25" s="1"/>
    </row>
    <row r="26" spans="1:16" ht="51.75">
      <c r="A26" s="7" t="s">
        <v>66</v>
      </c>
      <c r="B26" s="9" t="s">
        <v>67</v>
      </c>
      <c r="C26" s="8" t="s">
        <v>68</v>
      </c>
      <c r="D26" s="9" t="s">
        <v>16</v>
      </c>
      <c r="E26" s="10">
        <v>86.85</v>
      </c>
      <c r="F26" s="10">
        <v>108.27</v>
      </c>
      <c r="G26" s="10">
        <v>26.51</v>
      </c>
      <c r="H26" s="10">
        <f t="shared" si="6"/>
        <v>136.97237699999999</v>
      </c>
      <c r="I26" s="10">
        <f t="shared" si="7"/>
        <v>11896.05094245</v>
      </c>
      <c r="J26" s="49">
        <v>86.85</v>
      </c>
      <c r="K26" s="3">
        <v>0</v>
      </c>
      <c r="L26" s="29">
        <f t="shared" si="8"/>
        <v>0</v>
      </c>
      <c r="M26" s="1"/>
      <c r="N26" s="1"/>
      <c r="O26" s="1"/>
      <c r="P26" s="1"/>
    </row>
    <row r="27" spans="1:16" ht="39.75" thickBot="1">
      <c r="A27" s="7" t="s">
        <v>69</v>
      </c>
      <c r="B27" s="9" t="s">
        <v>70</v>
      </c>
      <c r="C27" s="8" t="s">
        <v>71</v>
      </c>
      <c r="D27" s="9" t="s">
        <v>16</v>
      </c>
      <c r="E27" s="10">
        <v>71.959999999999994</v>
      </c>
      <c r="F27" s="10">
        <v>91.25</v>
      </c>
      <c r="G27" s="10">
        <v>26.51</v>
      </c>
      <c r="H27" s="10">
        <f t="shared" si="6"/>
        <v>115.44037499999999</v>
      </c>
      <c r="I27" s="10">
        <f t="shared" si="7"/>
        <v>8307.0893849999993</v>
      </c>
      <c r="J27" s="49">
        <v>71.959999999999994</v>
      </c>
      <c r="K27" s="3">
        <v>0</v>
      </c>
      <c r="L27" s="29">
        <f t="shared" si="8"/>
        <v>0</v>
      </c>
      <c r="M27" s="1"/>
      <c r="N27" s="1"/>
      <c r="O27" s="1"/>
      <c r="P27" s="1"/>
    </row>
    <row r="28" spans="1:16" ht="15.75" thickBot="1">
      <c r="A28" s="30"/>
      <c r="B28" s="30"/>
      <c r="C28" s="30" t="s">
        <v>33</v>
      </c>
      <c r="D28" s="31"/>
      <c r="E28" s="14"/>
      <c r="F28" s="14"/>
      <c r="G28" s="14"/>
      <c r="H28" s="32"/>
      <c r="I28" s="33">
        <v>58527.83</v>
      </c>
      <c r="J28" s="50"/>
      <c r="K28" s="34"/>
      <c r="L28" s="35">
        <f>L20+L21+L22+L23+L24+L25+L26+L27</f>
        <v>0</v>
      </c>
      <c r="M28" s="1"/>
      <c r="N28" s="1"/>
      <c r="O28" s="1"/>
      <c r="P28" s="1"/>
    </row>
    <row r="29" spans="1:16" ht="15.75" thickBot="1">
      <c r="A29" s="43" t="s">
        <v>72</v>
      </c>
      <c r="B29" s="70" t="s">
        <v>73</v>
      </c>
      <c r="C29" s="71"/>
      <c r="D29" s="71"/>
      <c r="E29" s="71"/>
      <c r="F29" s="71"/>
      <c r="G29" s="71"/>
      <c r="H29" s="71"/>
      <c r="I29" s="71"/>
      <c r="J29" s="71"/>
      <c r="K29" s="71"/>
      <c r="L29" s="72"/>
      <c r="M29" s="1"/>
      <c r="N29" s="1"/>
      <c r="O29" s="1"/>
      <c r="P29" s="1"/>
    </row>
    <row r="30" spans="1:16" ht="77.25">
      <c r="A30" s="25" t="s">
        <v>74</v>
      </c>
      <c r="B30" s="27" t="s">
        <v>75</v>
      </c>
      <c r="C30" s="26" t="s">
        <v>76</v>
      </c>
      <c r="D30" s="27" t="s">
        <v>26</v>
      </c>
      <c r="E30" s="28">
        <v>5</v>
      </c>
      <c r="F30" s="28">
        <v>1387.29</v>
      </c>
      <c r="G30" s="28">
        <v>26.51</v>
      </c>
      <c r="H30" s="28">
        <f>F30*1.2651</f>
        <v>1755.0605789999997</v>
      </c>
      <c r="I30" s="28">
        <f>E30*H30</f>
        <v>8775.3028949999989</v>
      </c>
      <c r="J30" s="48">
        <v>5</v>
      </c>
      <c r="K30" s="29">
        <v>0</v>
      </c>
      <c r="L30" s="29">
        <f>5*K30</f>
        <v>0</v>
      </c>
      <c r="M30" s="1"/>
      <c r="N30" s="1"/>
      <c r="O30" s="1"/>
      <c r="P30" s="1"/>
    </row>
    <row r="31" spans="1:16" ht="77.25">
      <c r="A31" s="7" t="s">
        <v>77</v>
      </c>
      <c r="B31" s="9" t="s">
        <v>78</v>
      </c>
      <c r="C31" s="8" t="s">
        <v>79</v>
      </c>
      <c r="D31" s="9" t="s">
        <v>16</v>
      </c>
      <c r="E31" s="10">
        <v>204</v>
      </c>
      <c r="F31" s="10">
        <v>35.840000000000003</v>
      </c>
      <c r="G31" s="10">
        <v>26.51</v>
      </c>
      <c r="H31" s="10">
        <f t="shared" ref="H31:H32" si="9">F31*1.2651</f>
        <v>45.341183999999998</v>
      </c>
      <c r="I31" s="10">
        <f t="shared" ref="I31:I32" si="10">E31*H31</f>
        <v>9249.6015360000001</v>
      </c>
      <c r="J31" s="49">
        <v>204</v>
      </c>
      <c r="K31" s="3">
        <v>0</v>
      </c>
      <c r="L31" s="3">
        <f>204*K31</f>
        <v>0</v>
      </c>
      <c r="M31" s="1"/>
      <c r="N31" s="1"/>
      <c r="O31" s="1"/>
      <c r="P31" s="1"/>
    </row>
    <row r="32" spans="1:16" ht="52.5" thickBot="1">
      <c r="A32" s="7" t="s">
        <v>80</v>
      </c>
      <c r="B32" s="9" t="s">
        <v>81</v>
      </c>
      <c r="C32" s="8" t="s">
        <v>82</v>
      </c>
      <c r="D32" s="9" t="s">
        <v>16</v>
      </c>
      <c r="E32" s="10">
        <v>204</v>
      </c>
      <c r="F32" s="10">
        <v>42.04</v>
      </c>
      <c r="G32" s="10">
        <v>26.51</v>
      </c>
      <c r="H32" s="10">
        <f t="shared" si="9"/>
        <v>53.184803999999993</v>
      </c>
      <c r="I32" s="10">
        <f t="shared" si="10"/>
        <v>10849.700015999999</v>
      </c>
      <c r="J32" s="49">
        <v>204</v>
      </c>
      <c r="K32" s="3">
        <v>0</v>
      </c>
      <c r="L32" s="4">
        <f>204*K32</f>
        <v>0</v>
      </c>
      <c r="M32" s="1"/>
      <c r="N32" s="1"/>
      <c r="O32" s="1"/>
      <c r="P32" s="1"/>
    </row>
    <row r="33" spans="1:16" ht="15.75" thickBot="1">
      <c r="A33" s="30"/>
      <c r="B33" s="30"/>
      <c r="C33" s="30" t="s">
        <v>33</v>
      </c>
      <c r="D33" s="31"/>
      <c r="E33" s="14"/>
      <c r="F33" s="14"/>
      <c r="G33" s="14"/>
      <c r="H33" s="32"/>
      <c r="I33" s="33">
        <v>28873.38</v>
      </c>
      <c r="J33" s="50"/>
      <c r="K33" s="34"/>
      <c r="L33" s="35">
        <f>L30+L31+L32</f>
        <v>0</v>
      </c>
      <c r="M33" s="1"/>
      <c r="N33" s="1"/>
      <c r="O33" s="1"/>
      <c r="P33" s="1"/>
    </row>
    <row r="34" spans="1:16" ht="15.75" thickBot="1">
      <c r="A34" s="42" t="s">
        <v>83</v>
      </c>
      <c r="B34" s="70" t="s">
        <v>84</v>
      </c>
      <c r="C34" s="71"/>
      <c r="D34" s="71"/>
      <c r="E34" s="71"/>
      <c r="F34" s="71"/>
      <c r="G34" s="71"/>
      <c r="H34" s="71"/>
      <c r="I34" s="71"/>
      <c r="J34" s="71"/>
      <c r="K34" s="71"/>
      <c r="L34" s="72"/>
      <c r="M34" s="1"/>
      <c r="N34" s="1"/>
      <c r="O34" s="1"/>
      <c r="P34" s="1"/>
    </row>
    <row r="35" spans="1:16" ht="103.5" thickBot="1">
      <c r="A35" s="25" t="s">
        <v>85</v>
      </c>
      <c r="B35" s="27" t="s">
        <v>86</v>
      </c>
      <c r="C35" s="26" t="s">
        <v>87</v>
      </c>
      <c r="D35" s="27" t="s">
        <v>16</v>
      </c>
      <c r="E35" s="28">
        <v>71.040000000000006</v>
      </c>
      <c r="F35" s="28">
        <v>52.37</v>
      </c>
      <c r="G35" s="28">
        <v>26.51</v>
      </c>
      <c r="H35" s="28">
        <f>F35*1.2651</f>
        <v>66.253286999999986</v>
      </c>
      <c r="I35" s="36">
        <f>E35*H35</f>
        <v>4706.6335084799994</v>
      </c>
      <c r="J35" s="52">
        <v>71.040000000000006</v>
      </c>
      <c r="K35" s="29">
        <v>0</v>
      </c>
      <c r="L35" s="37">
        <f>J35*K35</f>
        <v>0</v>
      </c>
      <c r="M35" s="1"/>
      <c r="N35" s="1"/>
      <c r="O35" s="1"/>
      <c r="P35" s="1"/>
    </row>
    <row r="36" spans="1:16" ht="15.75" thickBot="1">
      <c r="A36" s="30"/>
      <c r="B36" s="30"/>
      <c r="C36" s="30" t="s">
        <v>33</v>
      </c>
      <c r="D36" s="31"/>
      <c r="E36" s="14"/>
      <c r="F36" s="14"/>
      <c r="G36" s="14"/>
      <c r="H36" s="32"/>
      <c r="I36" s="33">
        <v>4706.3999999999996</v>
      </c>
      <c r="J36" s="63"/>
      <c r="K36" s="34"/>
      <c r="L36" s="35">
        <f>L35</f>
        <v>0</v>
      </c>
      <c r="M36" s="1"/>
      <c r="N36" s="1"/>
      <c r="O36" s="1"/>
      <c r="P36" s="1"/>
    </row>
    <row r="37" spans="1:16" ht="15.75" thickBot="1">
      <c r="A37" s="42" t="s">
        <v>88</v>
      </c>
      <c r="B37" s="70" t="s">
        <v>89</v>
      </c>
      <c r="C37" s="71"/>
      <c r="D37" s="71"/>
      <c r="E37" s="71"/>
      <c r="F37" s="71"/>
      <c r="G37" s="71"/>
      <c r="H37" s="71"/>
      <c r="I37" s="71"/>
      <c r="J37" s="71"/>
      <c r="K37" s="71"/>
      <c r="L37" s="72"/>
      <c r="M37" s="1"/>
      <c r="N37" s="1"/>
      <c r="O37" s="1"/>
      <c r="P37" s="1"/>
    </row>
    <row r="38" spans="1:16" ht="15.75" thickBot="1">
      <c r="A38" s="25" t="s">
        <v>90</v>
      </c>
      <c r="B38" s="27" t="s">
        <v>91</v>
      </c>
      <c r="C38" s="38" t="s">
        <v>92</v>
      </c>
      <c r="D38" s="27" t="s">
        <v>26</v>
      </c>
      <c r="E38" s="28">
        <v>1</v>
      </c>
      <c r="F38" s="28">
        <v>1295.22</v>
      </c>
      <c r="G38" s="28">
        <v>26.51</v>
      </c>
      <c r="H38" s="28">
        <f>F38*1.2651</f>
        <v>1638.5828219999999</v>
      </c>
      <c r="I38" s="59">
        <f>E38*H38</f>
        <v>1638.5828219999999</v>
      </c>
      <c r="J38" s="48">
        <v>1</v>
      </c>
      <c r="K38" s="60">
        <v>0</v>
      </c>
      <c r="L38" s="37">
        <f>J38*K38</f>
        <v>0</v>
      </c>
      <c r="M38" s="1"/>
      <c r="N38" s="1"/>
      <c r="O38" s="1"/>
      <c r="P38" s="1"/>
    </row>
    <row r="39" spans="1:16" ht="15.75" thickBot="1">
      <c r="A39" s="11"/>
      <c r="B39" s="11"/>
      <c r="C39" s="11" t="s">
        <v>33</v>
      </c>
      <c r="D39" s="7"/>
      <c r="E39" s="10"/>
      <c r="F39" s="10"/>
      <c r="G39" s="10"/>
      <c r="H39" s="12"/>
      <c r="I39" s="13">
        <f>I38</f>
        <v>1638.5828219999999</v>
      </c>
      <c r="J39" s="55"/>
      <c r="K39" s="56"/>
      <c r="L39" s="5">
        <f>L38</f>
        <v>0</v>
      </c>
      <c r="M39" s="1"/>
      <c r="N39" s="1"/>
      <c r="O39" s="1"/>
      <c r="P39" s="1"/>
    </row>
    <row r="40" spans="1:16" ht="15.75" thickBot="1">
      <c r="A40" s="73"/>
      <c r="B40" s="74"/>
      <c r="C40" s="74"/>
      <c r="D40" s="74"/>
      <c r="E40" s="74"/>
      <c r="F40" s="74"/>
      <c r="G40" s="74"/>
      <c r="H40" s="74"/>
      <c r="I40" s="74"/>
      <c r="J40" s="61"/>
      <c r="K40" s="57"/>
      <c r="L40" s="58"/>
      <c r="M40" s="1"/>
      <c r="N40" s="1"/>
      <c r="O40" s="1"/>
      <c r="P40" s="1"/>
    </row>
    <row r="41" spans="1:16" ht="39" thickBot="1">
      <c r="A41" s="16"/>
      <c r="B41" s="16"/>
      <c r="C41" s="45"/>
      <c r="D41" s="16"/>
      <c r="E41" s="16"/>
      <c r="F41" s="16"/>
      <c r="G41" s="16"/>
      <c r="H41" s="17"/>
      <c r="I41" s="15" t="s">
        <v>93</v>
      </c>
      <c r="J41" s="54"/>
      <c r="K41" s="62"/>
      <c r="L41" s="6" t="s">
        <v>94</v>
      </c>
      <c r="M41" s="1"/>
      <c r="N41" s="1"/>
      <c r="O41" s="1"/>
      <c r="P41" s="1"/>
    </row>
    <row r="42" spans="1:16" ht="15.75" thickBot="1">
      <c r="A42" s="16"/>
      <c r="B42" s="17"/>
      <c r="C42" s="46" t="s">
        <v>95</v>
      </c>
      <c r="D42" s="44"/>
      <c r="E42" s="16"/>
      <c r="F42" s="16"/>
      <c r="G42" s="16"/>
      <c r="H42" s="17"/>
      <c r="I42" s="13">
        <f>I13+I18+I28+I33+I36+I39</f>
        <v>125488.81939147999</v>
      </c>
      <c r="J42" s="55"/>
      <c r="K42" s="49"/>
      <c r="L42" s="53">
        <f>L13+L18+L28+L33+L36+L39</f>
        <v>0</v>
      </c>
      <c r="M42" s="1"/>
      <c r="N42" s="1"/>
      <c r="O42" s="1"/>
      <c r="P42" s="1"/>
    </row>
  </sheetData>
  <mergeCells count="14">
    <mergeCell ref="B34:L34"/>
    <mergeCell ref="B37:L37"/>
    <mergeCell ref="A40:I40"/>
    <mergeCell ref="D4:H4"/>
    <mergeCell ref="B6:L6"/>
    <mergeCell ref="B14:L14"/>
    <mergeCell ref="B19:L19"/>
    <mergeCell ref="B29:L29"/>
    <mergeCell ref="A1:C1"/>
    <mergeCell ref="A2:F2"/>
    <mergeCell ref="H2:I2"/>
    <mergeCell ref="A3:C3"/>
    <mergeCell ref="D3:E3"/>
    <mergeCell ref="H3:I3"/>
  </mergeCells>
  <pageMargins left="0.511811024" right="0.511811024" top="0.78740157499999996" bottom="0.78740157499999996" header="0.31496062000000002" footer="0.31496062000000002"/>
  <pageSetup paperSize="9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Henrique Bastos</dc:creator>
  <cp:lastModifiedBy>rachel</cp:lastModifiedBy>
  <cp:lastPrinted>2021-05-18T16:20:23Z</cp:lastPrinted>
  <dcterms:created xsi:type="dcterms:W3CDTF">2021-05-18T12:03:30Z</dcterms:created>
  <dcterms:modified xsi:type="dcterms:W3CDTF">2021-05-18T18:51:11Z</dcterms:modified>
</cp:coreProperties>
</file>