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activeTab="2"/>
  </bookViews>
  <sheets>
    <sheet name="Planilha Orçamentária" sheetId="1" r:id="rId1"/>
    <sheet name="BDI" sheetId="4" r:id="rId2"/>
    <sheet name="cronograma" sheetId="3" r:id="rId3"/>
    <sheet name="DESCRITIVO" sheetId="5" r:id="rId4"/>
    <sheet name="CALCULO" sheetId="6" r:id="rId5"/>
  </sheets>
  <externalReferences>
    <externalReference r:id="rId6"/>
  </externalReferences>
  <definedNames>
    <definedName name="_xlnm.Print_Area" localSheetId="2">cronograma!$A$1:$J$27</definedName>
    <definedName name="_xlnm.Print_Area" localSheetId="0">'Planilha Orçamentária'!$A$1:$G$81</definedName>
  </definedNames>
  <calcPr calcId="124519"/>
</workbook>
</file>

<file path=xl/calcChain.xml><?xml version="1.0" encoding="utf-8"?>
<calcChain xmlns="http://schemas.openxmlformats.org/spreadsheetml/2006/main">
  <c r="H31" i="4"/>
  <c r="H24"/>
  <c r="H20"/>
  <c r="H16"/>
  <c r="H44" s="1"/>
  <c r="G20" i="1"/>
  <c r="G21"/>
  <c r="G49" l="1"/>
  <c r="G48"/>
  <c r="G47"/>
  <c r="G46"/>
  <c r="G13"/>
  <c r="G19" l="1"/>
  <c r="G56" l="1"/>
  <c r="G39" l="1"/>
  <c r="G38"/>
  <c r="G37"/>
  <c r="G36"/>
  <c r="G35"/>
  <c r="G34"/>
  <c r="G67"/>
  <c r="G43"/>
  <c r="G16"/>
  <c r="G15"/>
  <c r="G14"/>
  <c r="G12"/>
  <c r="G11"/>
  <c r="G10"/>
  <c r="G40" l="1"/>
  <c r="G68"/>
  <c r="G24"/>
  <c r="G25" s="1"/>
  <c r="G9"/>
  <c r="G17" s="1"/>
  <c r="G72"/>
  <c r="G73" s="1"/>
  <c r="G62"/>
  <c r="G42"/>
  <c r="G69"/>
  <c r="G66"/>
  <c r="G65"/>
  <c r="G64"/>
  <c r="G63"/>
  <c r="G57"/>
  <c r="G55"/>
  <c r="G54"/>
  <c r="A3" i="3"/>
  <c r="A2"/>
  <c r="B22"/>
  <c r="A23"/>
  <c r="B20"/>
  <c r="B19"/>
  <c r="B17"/>
  <c r="B15"/>
  <c r="B13"/>
  <c r="B11"/>
  <c r="B9"/>
  <c r="A21"/>
  <c r="A19"/>
  <c r="A17"/>
  <c r="A15"/>
  <c r="A13"/>
  <c r="A11"/>
  <c r="A9"/>
  <c r="A6"/>
  <c r="G22" i="1"/>
  <c r="G60"/>
  <c r="G61"/>
  <c r="G44"/>
  <c r="G45"/>
  <c r="G50" l="1"/>
  <c r="G70"/>
  <c r="G58"/>
  <c r="G74" l="1"/>
  <c r="H8" i="3"/>
  <c r="I8" s="1"/>
  <c r="J8" s="1"/>
  <c r="H14"/>
  <c r="H10"/>
  <c r="I10" s="1"/>
  <c r="H16"/>
  <c r="I16" s="1"/>
  <c r="H18"/>
  <c r="H22"/>
  <c r="I22" s="1"/>
  <c r="H12"/>
  <c r="I12" s="1"/>
  <c r="G75" i="1" l="1"/>
  <c r="H20" i="3"/>
  <c r="I20" s="1"/>
  <c r="J20" s="1"/>
  <c r="J22"/>
  <c r="I14"/>
  <c r="J14" s="1"/>
  <c r="J16"/>
  <c r="I18"/>
  <c r="J18" s="1"/>
  <c r="J11"/>
  <c r="J13"/>
  <c r="J10"/>
  <c r="J12"/>
  <c r="J9"/>
  <c r="G77" i="1" l="1"/>
  <c r="H24" i="3"/>
  <c r="I24" s="1"/>
  <c r="G26"/>
  <c r="J24" l="1"/>
  <c r="H26"/>
  <c r="I26" s="1"/>
  <c r="I27" s="1"/>
  <c r="J26" l="1"/>
</calcChain>
</file>

<file path=xl/comments1.xml><?xml version="1.0" encoding="utf-8"?>
<comments xmlns="http://schemas.openxmlformats.org/spreadsheetml/2006/main">
  <authors>
    <author>c094549</author>
    <author>c014643</author>
  </authors>
  <commentList>
    <comment ref="H12" authorId="0">
      <text>
        <r>
          <rPr>
            <sz val="8"/>
            <color indexed="81"/>
            <rFont val="Tahoma"/>
            <family val="2"/>
          </rPr>
          <t xml:space="preserve">Custos relacionados com a sede da empresa contratada para dar suporte técnico à obra.       </t>
        </r>
        <r>
          <rPr>
            <b/>
            <sz val="8"/>
            <color indexed="12"/>
            <rFont val="Tahoma"/>
            <family val="2"/>
          </rPr>
          <t>Min 0,11%</t>
        </r>
        <r>
          <rPr>
            <sz val="8"/>
            <color indexed="81"/>
            <rFont val="Tahoma"/>
            <family val="2"/>
          </rPr>
          <t xml:space="preserve"> - </t>
        </r>
        <r>
          <rPr>
            <b/>
            <sz val="8"/>
            <color indexed="81"/>
            <rFont val="Tahoma"/>
            <family val="2"/>
          </rPr>
          <t>Médio 4,07%</t>
        </r>
        <r>
          <rPr>
            <sz val="8"/>
            <color indexed="81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8,03%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sz val="8"/>
            <color indexed="81"/>
            <rFont val="Tahoma"/>
            <family val="2"/>
          </rPr>
          <t xml:space="preserve">Percentuais Admissíveis na Faixa :                       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color indexed="81"/>
            <rFont val="Tahoma"/>
            <family val="2"/>
          </rPr>
          <t xml:space="preserve"> - </t>
        </r>
        <r>
          <rPr>
            <b/>
            <sz val="8"/>
            <color indexed="81"/>
            <rFont val="Tahoma"/>
            <family val="2"/>
          </rPr>
          <t>Médio 0,21%</t>
        </r>
        <r>
          <rPr>
            <sz val="8"/>
            <color indexed="81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0,42%</t>
        </r>
      </text>
    </comment>
    <comment ref="H14" authorId="0">
      <text>
        <r>
          <rPr>
            <sz val="8"/>
            <color indexed="81"/>
            <rFont val="Tahoma"/>
            <family val="2"/>
          </rPr>
          <t xml:space="preserve">Custos previstos para cobrir ocorrências que prejudiquem o andamento dos serviços como: Fenômenos naturais(águas subterrâneas, ventos fortes, condições climáticas atípicas, etc); perdas excessivas de material (por quebras ou retrabalhos) e greves . 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color indexed="81"/>
            <rFont val="Tahoma"/>
            <family val="2"/>
          </rPr>
          <t xml:space="preserve"> - </t>
        </r>
        <r>
          <rPr>
            <b/>
            <sz val="8"/>
            <color indexed="81"/>
            <rFont val="Tahoma"/>
            <family val="2"/>
          </rPr>
          <t xml:space="preserve">Médio 0,97% - </t>
        </r>
        <r>
          <rPr>
            <b/>
            <sz val="8"/>
            <color indexed="10"/>
            <rFont val="Tahoma"/>
            <family val="2"/>
          </rPr>
          <t>Máx 2,05%</t>
        </r>
      </text>
    </comment>
    <comment ref="H15" authorId="0">
      <text>
        <r>
          <rPr>
            <sz val="8"/>
            <color indexed="81"/>
            <rFont val="Tahoma"/>
            <family val="2"/>
          </rPr>
          <t xml:space="preserve">Aplicável </t>
        </r>
        <r>
          <rPr>
            <b/>
            <sz val="8"/>
            <color indexed="81"/>
            <rFont val="Tahoma"/>
            <family val="2"/>
          </rPr>
          <t>ESPECÍFICAMENTE</t>
        </r>
        <r>
          <rPr>
            <sz val="8"/>
            <color indexed="81"/>
            <rFont val="Tahoma"/>
            <family val="2"/>
          </rPr>
          <t xml:space="preserve"> para obras executadas </t>
        </r>
        <r>
          <rPr>
            <b/>
            <sz val="8"/>
            <color indexed="81"/>
            <rFont val="Tahoma"/>
            <family val="2"/>
          </rPr>
          <t>FORA</t>
        </r>
        <r>
          <rPr>
            <sz val="8"/>
            <color indexed="81"/>
            <rFont val="Tahoma"/>
            <family val="2"/>
          </rPr>
          <t xml:space="preserve"> de áreas ubranas. Usual, valor em torno de 2,50%</t>
        </r>
      </text>
    </comment>
    <comment ref="H19" authorId="0">
      <text>
        <r>
          <rPr>
            <sz val="8"/>
            <color indexed="81"/>
            <rFont val="Tahoma"/>
            <family val="2"/>
          </rPr>
          <t xml:space="preserve">Custo acasionado com o não-recebimento imediato dos gastos para construção .  </t>
        </r>
        <r>
          <rPr>
            <b/>
            <sz val="8"/>
            <color indexed="81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color indexed="81"/>
            <rFont val="Tahoma"/>
            <family val="2"/>
          </rPr>
          <t xml:space="preserve">Consultar a Revista Conjuntura Econômica (mensal).           Faixas Admissíveis: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color indexed="81"/>
            <rFont val="Tahoma"/>
            <family val="2"/>
          </rPr>
          <t xml:space="preserve"> - </t>
        </r>
        <r>
          <rPr>
            <b/>
            <sz val="8"/>
            <color indexed="81"/>
            <rFont val="Tahoma"/>
            <family val="2"/>
          </rPr>
          <t>Médio 0,59%</t>
        </r>
        <r>
          <rPr>
            <sz val="8"/>
            <color indexed="81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1,20%</t>
        </r>
      </text>
    </comment>
    <comment ref="H23" authorId="0">
      <text>
        <r>
          <rPr>
            <sz val="8"/>
            <color indexed="81"/>
            <rFont val="Tahoma"/>
            <family val="2"/>
          </rPr>
          <t xml:space="preserve">Taxa incidente sobre o total geral dos custos e despesas, </t>
        </r>
        <r>
          <rPr>
            <b/>
            <sz val="8"/>
            <color indexed="81"/>
            <rFont val="Tahoma"/>
            <family val="2"/>
          </rPr>
          <t>excluídas as despesas fiscais</t>
        </r>
        <r>
          <rPr>
            <sz val="8"/>
            <color indexed="81"/>
            <rFont val="Tahoma"/>
            <family val="2"/>
          </rPr>
          <t xml:space="preserve">.
Faixa Admissível :                                                                 </t>
        </r>
        <r>
          <rPr>
            <b/>
            <sz val="8"/>
            <color indexed="12"/>
            <rFont val="Tahoma"/>
            <family val="2"/>
          </rPr>
          <t>Min 3,83%</t>
        </r>
        <r>
          <rPr>
            <sz val="8"/>
            <color indexed="81"/>
            <rFont val="Tahoma"/>
            <family val="2"/>
          </rPr>
          <t xml:space="preserve"> - </t>
        </r>
        <r>
          <rPr>
            <b/>
            <sz val="8"/>
            <color indexed="81"/>
            <rFont val="Tahoma"/>
            <family val="2"/>
          </rPr>
          <t>Médio 6,90%</t>
        </r>
        <r>
          <rPr>
            <sz val="8"/>
            <color indexed="81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Max 9,96%</t>
        </r>
      </text>
    </comment>
    <comment ref="H27" authorId="0">
      <text>
        <r>
          <rPr>
            <sz val="8"/>
            <color indexed="81"/>
            <rFont val="Tahoma"/>
            <family val="2"/>
          </rPr>
          <t xml:space="preserve">Decreto-Lei nº 406 de 31/12/1968 - De competência de cada Município - </t>
        </r>
        <r>
          <rPr>
            <b/>
            <sz val="8"/>
            <color indexed="81"/>
            <rFont val="Tahoma"/>
            <family val="2"/>
          </rPr>
          <t>normalmente</t>
        </r>
        <r>
          <rPr>
            <sz val="8"/>
            <color indexed="81"/>
            <rFont val="Tahoma"/>
            <family val="2"/>
          </rPr>
          <t xml:space="preserve"> variando de  </t>
        </r>
        <r>
          <rPr>
            <b/>
            <sz val="8"/>
            <color indexed="81"/>
            <rFont val="Tahoma"/>
            <family val="2"/>
          </rPr>
          <t>0,00%</t>
        </r>
        <r>
          <rPr>
            <sz val="8"/>
            <color indexed="81"/>
            <rFont val="Tahoma"/>
            <family val="2"/>
          </rPr>
          <t xml:space="preserve"> a </t>
        </r>
        <r>
          <rPr>
            <b/>
            <sz val="8"/>
            <color indexed="81"/>
            <rFont val="Tahoma"/>
            <family val="2"/>
          </rPr>
          <t xml:space="preserve">5,00%. </t>
        </r>
        <r>
          <rPr>
            <sz val="8"/>
            <color indexed="81"/>
            <rFont val="Tahoma"/>
            <family val="2"/>
          </rPr>
          <t>Solicitar informação na Secretaria Municipal de Fazenda da alíquota decretada pelo Município.</t>
        </r>
      </text>
    </comment>
    <comment ref="H28" authorId="0">
      <text>
        <r>
          <rPr>
            <sz val="8"/>
            <color indexed="81"/>
            <rFont val="Tahoma"/>
            <family val="2"/>
          </rPr>
          <t xml:space="preserve">Lei 9.718 de 27/11/1998 - alíquota de </t>
        </r>
        <r>
          <rPr>
            <b/>
            <sz val="8"/>
            <color indexed="81"/>
            <rFont val="Tahoma"/>
            <family val="2"/>
          </rPr>
          <t>3%</t>
        </r>
        <r>
          <rPr>
            <sz val="8"/>
            <color indexed="81"/>
            <rFont val="Tahoma"/>
            <family val="2"/>
          </rPr>
          <t xml:space="preserve"> sobre o Faturamento da empresa, considerando Lucro Presumido.</t>
        </r>
      </text>
    </comment>
    <comment ref="H29" authorId="0">
      <text>
        <r>
          <rPr>
            <sz val="8"/>
            <color indexed="81"/>
            <rFont val="Tahoma"/>
            <family val="2"/>
          </rPr>
          <t xml:space="preserve">Decreto-Lei nº 2.445 de 29/06/1988 e nº 2.449 de 21/07/1988. Alíquota de </t>
        </r>
        <r>
          <rPr>
            <b/>
            <sz val="8"/>
            <color indexed="81"/>
            <rFont val="Tahoma"/>
            <family val="2"/>
          </rPr>
          <t>0,65%</t>
        </r>
        <r>
          <rPr>
            <sz val="8"/>
            <color indexed="81"/>
            <rFont val="Tahoma"/>
            <family val="2"/>
          </rPr>
          <t xml:space="preserve"> sobre a receita operacional bruta da empresa, considerando Lucro Presumido.</t>
        </r>
      </text>
    </comment>
    <comment ref="H31" authorId="1">
      <text>
        <r>
          <rPr>
            <sz val="8"/>
            <color indexed="81"/>
            <rFont val="Tahoma"/>
            <family val="2"/>
          </rPr>
          <t xml:space="preserve">Faixa Admissível TOTAL :            </t>
        </r>
        <r>
          <rPr>
            <b/>
            <sz val="8"/>
            <color indexed="12"/>
            <rFont val="Tahoma"/>
            <family val="2"/>
          </rPr>
          <t xml:space="preserve">             Mín 6,03%</t>
        </r>
        <r>
          <rPr>
            <sz val="8"/>
            <color indexed="81"/>
            <rFont val="Tahoma"/>
            <family val="2"/>
          </rPr>
          <t xml:space="preserve"> - </t>
        </r>
        <r>
          <rPr>
            <b/>
            <sz val="8"/>
            <color indexed="81"/>
            <rFont val="Tahoma"/>
            <family val="2"/>
          </rPr>
          <t>Médio 7,65%</t>
        </r>
        <r>
          <rPr>
            <sz val="8"/>
            <color indexed="81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9,03%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<sst xmlns="http://schemas.openxmlformats.org/spreadsheetml/2006/main" count="698" uniqueCount="268">
  <si>
    <t>DISCRIMINAÇÃO DOS SERVIÇOS</t>
  </si>
  <si>
    <t xml:space="preserve"> UNID.</t>
  </si>
  <si>
    <t>QUANT.</t>
  </si>
  <si>
    <t>TOTAL</t>
  </si>
  <si>
    <t>P. UNIT.</t>
  </si>
  <si>
    <t>SUB TOTAL</t>
  </si>
  <si>
    <t>PLANILHA ORÇAMENTÁRIA</t>
  </si>
  <si>
    <t>SERVIÇOS PRELIMINARES</t>
  </si>
  <si>
    <t>Código</t>
  </si>
  <si>
    <t>REVESTIMENTO</t>
  </si>
  <si>
    <t xml:space="preserve">PINTURA </t>
  </si>
  <si>
    <t>M2</t>
  </si>
  <si>
    <t>TOTAL DO ORÇAMENTO</t>
  </si>
  <si>
    <t>1</t>
  </si>
  <si>
    <t>3</t>
  </si>
  <si>
    <t>5</t>
  </si>
  <si>
    <t>4</t>
  </si>
  <si>
    <t>7</t>
  </si>
  <si>
    <t>M3</t>
  </si>
  <si>
    <t>UN</t>
  </si>
  <si>
    <t>M</t>
  </si>
  <si>
    <t>INSTALAÇÕES ELÉTRICAS</t>
  </si>
  <si>
    <t>ESPECIFICAÇÃO</t>
  </si>
  <si>
    <t>VALOR</t>
  </si>
  <si>
    <t>ITEM</t>
  </si>
  <si>
    <t>1 º MÊS</t>
  </si>
  <si>
    <t>2º  MÊS</t>
  </si>
  <si>
    <t>VALOR TOTAL DOS SERVIÇOS</t>
  </si>
  <si>
    <t>ETAPAS DE EXECUÇÃO DOS SERVIÇOS</t>
  </si>
  <si>
    <t>ALVENARIA</t>
  </si>
  <si>
    <t>ESQUADRIAS</t>
  </si>
  <si>
    <t>Vidro plano transparente comum, com 4mm de espessura. FORNECIMENTO e COLOCAÇÃO</t>
  </si>
  <si>
    <t>Placa de identificação de obra pública, inclusive pintura e suportes de madeira. FORNECIMENTO e COLOCAÇÃO</t>
  </si>
  <si>
    <t>Revestimento de paredes com azulejo branco 15 x 15cm, qualidade extra, assentes com nata de cimento comum, tendo juntas corridas com 2mm, rejuntadas com pasta de cimento branco, EXCLUSIVE CHAPISCO E EMBOÇO</t>
  </si>
  <si>
    <t>Revestimento de piso, com ladrilhos cerâmicos esmaltados, com medidas em torno de 30x30cm e 8,5mm de espessura, destinados a carga pesada, com resistência a abrasão P.E.I.-III, assentes em superfície em osso, com nata sobre a argamassa de cimento, saibro e areia, no traço 1:3:3, rejuntamento com cimento branco e corante</t>
  </si>
  <si>
    <t>Interruptor de embutir com 1 tecla simples fosforescente e placa. FORNECIMENTO e COLOCAÇÃO</t>
  </si>
  <si>
    <t>Tomada elétrica 2P + T, 10A/250V, padrão brasileiro, de embutir, com placa 4” x 2”. FORNECIMENTO e COLOCAÇÃO</t>
  </si>
  <si>
    <t>INSTALAÇÕES HIDROSANITÁRIAS</t>
  </si>
  <si>
    <t>Barra de apoio, para pessoas com necessidades específicas, em tubo de 1.1/4” de aço inoxidável, AISI-304, liga 18.8, com 50cm. FORNECIMENTO e COLOCAÇÃO</t>
  </si>
  <si>
    <t>Registro de gaveta, em bronze, com diâmetro de 1/2”. FORNECIMENTO e COLOCAÇÃO</t>
  </si>
  <si>
    <t>Registro de gaveta, em bronze, com diâmetro de 3/4”. FORNECIMENTO e COLOCAÇÃO</t>
  </si>
  <si>
    <t>Tubo de PVC rígido, rosqueável, para água fria, com diâmetro de 1/2”, exclusive emendas, conexões, abertura e fechameto de rasgo. FORNECIMENTO e ASSENTAMENTO</t>
  </si>
  <si>
    <t>Tubo de PVC rígido, rosqueável, para água fria, com diâmetro de 3/4”, exclusive emendas, conexões, abertura e fechameto de rasgo. FORNECIMENTO e ASSENTAMENTO</t>
  </si>
  <si>
    <t>Soleira de mármore branco clássico, de 3 x 13cm, com 2 polimentos, assente em superfície em osso, com nata de cimento sobre argamassa de cimento, areia e saibro, no traço 1:2:2 e rejuntamento em cimento branco</t>
  </si>
  <si>
    <t>Vaso sanitário de louça branca, para pessoas com necessidades específicas, inclusive assento especial, bolsa de ligação e acessórios de fixação. FORNECIMENTO</t>
  </si>
  <si>
    <t>PREFEITURA MUNICIPALDE SANTO ANTONIO DE PÁDUA</t>
  </si>
  <si>
    <t>Emboço interno e externo com argamassa de cimento, cal hidratada aditivada e areia, no traço 1:1:8, com 1,5cm de espessura, inclusive chapisco de cimento e areia, no traço 1:3, com espessura de 9mm p/ paredes, e platibanda</t>
  </si>
  <si>
    <t>Pintura com tinta látex, classificação econômica (NBR 15079), fosco aveludada em revestimento liso, interior, acabamento padrão, em duas demãos sobre a superfície preparada, conforme o item 17.018.0010, exclusive este preparo</t>
  </si>
  <si>
    <t>Demolição manual de alvenaria de tijolos furados, inclusive empilhamento dentro do canteiro de serviço</t>
  </si>
  <si>
    <t xml:space="preserve">Alvenaria de tijolos cerâmicos furados 10 x 20 x 20cm, assentes com argamassa de cimento e saibro, no traço 1:8, em paredes de meia vez (0,10m), de superfície corrida, até 3,00m de altura e medida pela área real                             </t>
  </si>
  <si>
    <t>Local :  Terminal Rodoviário - Santo Antônio de Pádua - RJ</t>
  </si>
  <si>
    <t>Demolição de revestimento em azulejos, cerâmicas ou mármore em parede, exclusive a camada de assentamento</t>
  </si>
  <si>
    <t>Demolição de piso de ladrilho com respectiva camada de argamassa de assentamento, inclusive afastamento lateral dentro do canteiro de serviço</t>
  </si>
  <si>
    <t>Arrancamento de portas, janelas e caixilhos de ar condicionado ou outro</t>
  </si>
  <si>
    <t>UND</t>
  </si>
  <si>
    <t>Arrancamento de bancada de pia/lavatório ou banca seca de até 1,00m de altura e até 0,80m de largura</t>
  </si>
  <si>
    <t>Arrancamento de aparelhos sanitários</t>
  </si>
  <si>
    <t>Ferragens para divisórias de mármore ou marmorite, de sanitários, constando de fornecimento sem colocação (esta incluída no fornecimento e colocação da divisória), de:-4 cantoneiras de alumínio para fixação da placa
-12 parafusos de alumínio de 3/4” x 5/16” com rosca</t>
  </si>
  <si>
    <t>14.007.0200-0</t>
  </si>
  <si>
    <t>Porta de alumínio anodizado ao natural, perfil série 25, em lambri horizontal, exclusive fechadura. FORNECIMENTO e COLOCAÇÃO</t>
  </si>
  <si>
    <t>14.003.0231-0</t>
  </si>
  <si>
    <t>Parede divisória para sanitário em granito cinza carijó, com 3cm de espessura, polida nas duas faces, fixação piso ou parede, exclusive ferragens para fixação. FORNECIMENTO e COLOCAÇÃO</t>
  </si>
  <si>
    <t>Banca de granito cinza corumbá, com 3cm de espessura, com abertura para 3 cuba (exclusive esta), sobre apoios de alvenaria de meia vez e verga de concreto, sem revestimento. FORNECIMENTO e COLOCAÇÃO</t>
  </si>
  <si>
    <t>Banca seca de granito cinza corumbá, com 2cm de espessura e 60cm de largura, sobre apoios de alvenaria de meia vez e verga de concreto, sem revestimento. FORNECIMENTO e COLOCAÇÃO</t>
  </si>
  <si>
    <t>Vaso sanitário de louça branca, convencional, tipo médio luxo, com medidas em torno de 37 x 47 x 38cm, inclusive assento plástico tipo médio luxo, bolsa de ligação, válvula de descarga de 1.1/2” com registro integrado, sistema hidromecânico (isenta de golpe de ariete) com corpo em latão, canopla e botão em metal cromado, tubo de ligação e acessórios de fixação. FORNECIMENTO</t>
  </si>
  <si>
    <t>Lavatório de louça branca de embutir (cuba), tipo médio luxo, sem ladrão, com medidas em torno de 52 x 39cm. Ferragens em metal cromado: sifão 1680 1” x 1.1/4”, torneira de pressão 1193 de 1/2” e válvula de escoamento 1600. Rabicho em PVC. FORNECIMENTO</t>
  </si>
  <si>
    <t>Instalação e assentamento de pia com 2 cuba (exclusive fornecimento do aparelho), compreendendo: 3,00m de tubo de PVC de 25mm, 3,00m de tubo PVC de 50mm e conexões</t>
  </si>
  <si>
    <t>Instalação e assentamento de um vaso sanitário e válvula de descarga (exclusive estes) em pavimento térreo, parte de um conjunto de dois ou mais vasos, compreendendo: instalação hidráulica com 1,50m de tubo de PVC de 50mm, com conexões, até a válvula e após esta até o vaso, ligação de esgoto com 3,00m de tubo de PVC de 100mm à caixa de inspeção e tubo de ventilação, inclusive conexões, exclusive o tubo de ventilação</t>
  </si>
  <si>
    <t>SUB TOTAL GERAL</t>
  </si>
  <si>
    <t>2</t>
  </si>
  <si>
    <t>6</t>
  </si>
  <si>
    <t>BDI</t>
  </si>
  <si>
    <t>Instalação de ponto de campainha, compreendendo: 2 varas de eletroduto de 1/2”, 18,00m de fio 0,75mm², botão e cigarra ( acionamento por portadores de necessidades especiais - entrada do bnh. e na cabine sanitária )</t>
  </si>
  <si>
    <t>ESTRUTURAS DE CONCRETO (TRAVESSIAS E RAMPAS)</t>
  </si>
  <si>
    <t>Demolição manual de concreto simples inclusive empilhamento lateral dentro do canteiro de serviço</t>
  </si>
  <si>
    <t>Concreto dosado racionalmente para uma resistência característica à compressão de 10MPa, compreendendo apenas o fornecimento dos materiais, inclusive 5% de perdas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</si>
  <si>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</si>
  <si>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</si>
  <si>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</si>
  <si>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</si>
  <si>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</si>
  <si>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</si>
  <si>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</si>
  <si>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</si>
  <si>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</si>
  <si>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3.1</t>
  </si>
  <si>
    <t>7.1</t>
  </si>
  <si>
    <t>4.1</t>
  </si>
  <si>
    <t>5.1</t>
  </si>
  <si>
    <t>8.1</t>
  </si>
  <si>
    <t>4.2</t>
  </si>
  <si>
    <t>4.3</t>
  </si>
  <si>
    <t>4.4</t>
  </si>
  <si>
    <t>4.5</t>
  </si>
  <si>
    <t>4.6</t>
  </si>
  <si>
    <t>5.2</t>
  </si>
  <si>
    <t>5.3</t>
  </si>
  <si>
    <t>5.4</t>
  </si>
  <si>
    <t>6.1</t>
  </si>
  <si>
    <t>6.2</t>
  </si>
  <si>
    <t>6.3</t>
  </si>
  <si>
    <t>6.4</t>
  </si>
  <si>
    <t>7.2</t>
  </si>
  <si>
    <t>7.5</t>
  </si>
  <si>
    <t>7.3</t>
  </si>
  <si>
    <t>7.4</t>
  </si>
  <si>
    <t>7.6</t>
  </si>
  <si>
    <t>7.7</t>
  </si>
  <si>
    <t>7.8</t>
  </si>
  <si>
    <t>7.9</t>
  </si>
  <si>
    <t>7.10</t>
  </si>
  <si>
    <t xml:space="preserve"> EMOP /junho/ 2021</t>
  </si>
  <si>
    <t>02.020.001-A</t>
  </si>
  <si>
    <t>Luminária de embutir, fixada em gesso, para lâmpada LED de 25W (inclusive lâmpada). FORNECIMENTO e COLOCAÇÃO</t>
  </si>
  <si>
    <t>05.001.0009-A</t>
  </si>
  <si>
    <t>05.001.0023-A</t>
  </si>
  <si>
    <t>05.001.0015-A</t>
  </si>
  <si>
    <t>05.001.0001-A</t>
  </si>
  <si>
    <t>05.001.0134-A</t>
  </si>
  <si>
    <t>05.001.0146-A</t>
  </si>
  <si>
    <t>05.001.0145-A</t>
  </si>
  <si>
    <t>11.001.0001-B</t>
  </si>
  <si>
    <t>12.003.0075-B</t>
  </si>
  <si>
    <t>14.004.015-A</t>
  </si>
  <si>
    <t>12.035.0001-A</t>
  </si>
  <si>
    <t>18.081.0052-A</t>
  </si>
  <si>
    <t>18.081.0020-A</t>
  </si>
  <si>
    <t>13.001.0035-A</t>
  </si>
  <si>
    <t>13.026.0011-A</t>
  </si>
  <si>
    <t>13.330.0050-A</t>
  </si>
  <si>
    <t>13.345.0025-A</t>
  </si>
  <si>
    <t>18.027.0430-A</t>
  </si>
  <si>
    <t>15.019.0020-A</t>
  </si>
  <si>
    <t>15.015.0205-A</t>
  </si>
  <si>
    <t>15.019.0050-A</t>
  </si>
  <si>
    <t>18.002.0026-A</t>
  </si>
  <si>
    <t>18.002.0085-A</t>
  </si>
  <si>
    <t>18.002.0090-A</t>
  </si>
  <si>
    <t>15.029.0010-A</t>
  </si>
  <si>
    <t>15.029.0011-A</t>
  </si>
  <si>
    <t>18.016.0105-A</t>
  </si>
  <si>
    <t>15.004.0061-A</t>
  </si>
  <si>
    <t>15.004.0130-A</t>
  </si>
  <si>
    <t>15.036.0010-A</t>
  </si>
  <si>
    <t>15.036.0011-0A-</t>
  </si>
  <si>
    <t>17.018.0020-A</t>
  </si>
  <si>
    <t>5.5</t>
  </si>
  <si>
    <t>5.6</t>
  </si>
  <si>
    <t>5.7</t>
  </si>
  <si>
    <t>5.8</t>
  </si>
  <si>
    <t>Piso tátil de borracha, direcional, para pessoas com necessidades específicas, 25 x 25cm, espessura de 5mm, na cor preta, colado sobre base existente. FORNECIMENTO e COLOCAÇÃO</t>
  </si>
  <si>
    <t>Piso tátil de borracha, alerta, para pessoas com necessidades específicas, 25 x 25cm, espessura de 5mm, na cor preta, colado sobre base existente. FORNECIMENTO e COLOCAÇÃO</t>
  </si>
  <si>
    <t>Revestimento de piso com cerâmica tátil direcional (ladrilho hidráulico), para pessoas com necessidades específicas, assentes sobre superfície em osso, conforme item 13.330.0010</t>
  </si>
  <si>
    <t>Revestimento de piso com cerâmica tátil alerta (ladrilho hidráulico), para pessoas com necessidades específicas, assentes sobre superfície em osso, conforme item 13.330.0010</t>
  </si>
  <si>
    <t>13.416.0010-A</t>
  </si>
  <si>
    <t>13.416.0015-A</t>
  </si>
  <si>
    <t>13.333.0010-A</t>
  </si>
  <si>
    <t>13.333.0015-A</t>
  </si>
  <si>
    <t>2.3</t>
  </si>
  <si>
    <t>Barra de aço CA-50, com saliência ou mossa, coeficiente de conformação superficial mínimo (aderência) igual a 1,5, diâmetro de 8 a 12,5mm, destinada à armadura de concreto armado, compreendendo 10% de perdas de pontas e arame 18. FORNECIMENTO, CORTE, DOBRAGEM, MONTAGEM e COLOCAÇÃO do aço nas formas</t>
  </si>
  <si>
    <t>KG</t>
  </si>
  <si>
    <t>11.009.0072-B</t>
  </si>
  <si>
    <t>2.4</t>
  </si>
  <si>
    <t>Concreto dosado racionalmente para uma resistência característica à compressão de 20MPa, inclusive materiais, transporte, preparo com betoneira, lançamento e adensamento</t>
  </si>
  <si>
    <t>11.003.0003-B</t>
  </si>
  <si>
    <t xml:space="preserve">  EDITAL : </t>
  </si>
  <si>
    <r>
      <t>DATA :</t>
    </r>
    <r>
      <rPr>
        <sz val="8"/>
        <rFont val="Arial"/>
        <family val="2"/>
      </rPr>
      <t xml:space="preserve"> </t>
    </r>
  </si>
  <si>
    <t>LOCAL : TERMINAL RODOVIÁRIO                               PRAZO DA OBRA : 2 MESES</t>
  </si>
  <si>
    <t>DEMONSTRATIVO   DA   COMPOSIÇÃO   DO   B.D.I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</si>
  <si>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</si>
  <si>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</si>
  <si>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</si>
  <si>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</si>
  <si>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Garantia</t>
  </si>
  <si>
    <t>X.3 - Seguro contra Riscos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</si>
  <si>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</si>
  <si>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</si>
  <si>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</si>
  <si>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</si>
  <si>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</si>
  <si>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</si>
  <si>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</si>
  <si>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</si>
  <si>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IMPOSTOS ( sobre o FATURAMENTO da empresa )</t>
  </si>
  <si>
    <t>I.1 - I S S ( Imposto sobre Serviços ) - Municipal</t>
  </si>
  <si>
    <t>I.2 - COFINS ( Contribuição para o Financiamento da Seguridade Social) - Federal</t>
  </si>
  <si>
    <t>I.3 - P I S ( Programa de Integração Social ) - Federal</t>
  </si>
  <si>
    <t>I.4 - INSS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</si>
  <si>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</si>
  <si>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</si>
  <si>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</si>
  <si>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</si>
  <si>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</si>
  <si>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</si>
  <si>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</si>
  <si>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</si>
  <si>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</si>
  <si>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</si>
  <si>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</si>
  <si>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r>
      <t xml:space="preserve">B.D.I      </t>
    </r>
    <r>
      <rPr>
        <b/>
        <sz val="8"/>
        <rFont val="Arial"/>
        <family val="2"/>
      </rPr>
      <t xml:space="preserve">     </t>
    </r>
    <r>
      <rPr>
        <b/>
        <sz val="8"/>
        <rFont val="Wingdings"/>
        <charset val="2"/>
      </rPr>
      <t>è</t>
    </r>
  </si>
  <si>
    <t>Tipo de Obra (conforme Acórdão 2622/2013 - TCU):</t>
  </si>
  <si>
    <t xml:space="preserve"> - Construção de Edifícios (também para Reformas)</t>
  </si>
  <si>
    <t xml:space="preserve"> OBJETO :  REFORMA DO TERMINAL RODOVIÁRIO- SANTO ANTONIO DE PADUA / RJ</t>
  </si>
  <si>
    <t>Obra : Reforma do terminal rodoviário</t>
  </si>
  <si>
    <t>BDI (26,37% )</t>
  </si>
  <si>
    <t>MEMORIAL DESCRITIVO</t>
  </si>
  <si>
    <t>DESCRIÇÃO DOS SERVIÇOS</t>
  </si>
  <si>
    <t>Placa de identificação da obra conforme modelo da prefeitura</t>
  </si>
  <si>
    <t>Retirada de todo o resestimento de azulejos das paredes do banheiro</t>
  </si>
  <si>
    <t>Demolição das divisórias de alvenaria do banheiro e dos balcões existentes no guiches de passagem</t>
  </si>
  <si>
    <t>Demolição do revestimento do piso do banheiro</t>
  </si>
  <si>
    <t>Demolição da área de das calçadas onde serão feitas as rampas de acesso e a colocação do ladrilho hidráulico tatil</t>
  </si>
  <si>
    <t>Retira das portas existentes no banheiro</t>
  </si>
  <si>
    <t>Retirada das bancadas existentes no banheiro</t>
  </si>
  <si>
    <t>Concretagem de piso para as rampas de acesso e base do ladrilho hidráulico tatil na calçada</t>
  </si>
  <si>
    <t>Concretagem das travessias de pedestre</t>
  </si>
  <si>
    <t>Armadura para construção das travessias de depestre</t>
  </si>
  <si>
    <t>Construção de alvenaria na divisória do banheiro e nos balcões dos ghiches de passagem</t>
  </si>
  <si>
    <t>Portas nos sanitarios e entrada do banheiro</t>
  </si>
  <si>
    <t>Fechaduras para todas as porta dos banheiros</t>
  </si>
  <si>
    <t>Substituição dos vidros do basculante do banheiro</t>
  </si>
  <si>
    <t>Divisória dos sanitarios do banheiro</t>
  </si>
  <si>
    <t>Bancada para lavatorio no banheiro</t>
  </si>
  <si>
    <t>Bancadas dos balcões de passagem e no banheiro</t>
  </si>
  <si>
    <t>Emboço onde foi retirado o azulejo no banheiro e nas alvenarias a serem construidas</t>
  </si>
  <si>
    <t>Revestimento de todas as paredes internas do banheiro até o teto</t>
  </si>
  <si>
    <t>Revestimento do piso do banheiro</t>
  </si>
  <si>
    <t>Colocação de soleira na porta de entrada do banheiro</t>
  </si>
  <si>
    <t>Colocação de piso tatil de borracha colado na área interna do terminal</t>
  </si>
  <si>
    <t>Instalação de luminarias do teto do banheiro</t>
  </si>
  <si>
    <t>Substituição do interruptor de acionamento das luminarias do banheiro</t>
  </si>
  <si>
    <t>Instalação de campainha dentro do box de deficiente e sobre o lavatório</t>
  </si>
  <si>
    <t>Colocação de tomada sobre o lavatório</t>
  </si>
  <si>
    <t>Colocação de 3 cubas na bancada molhada do banheiro</t>
  </si>
  <si>
    <t>Colocação de vasos sanitário no banheiro</t>
  </si>
  <si>
    <t>Colocação de vaso sanitário PCD dentro do box de deficiente no banheiro</t>
  </si>
  <si>
    <t>Registro no ramal de distribuição de água no banheiro</t>
  </si>
  <si>
    <t>Colocação de barras de apoio no box de PCD</t>
  </si>
  <si>
    <t>Instalação hidraulica de a´gua para os lavatórios</t>
  </si>
  <si>
    <t>Instalação hidraulica dos vasos sanitários</t>
  </si>
  <si>
    <t>Tubo para complemento do ramal de distribuição de água</t>
  </si>
  <si>
    <t>Pintura do teto do banheiro</t>
  </si>
  <si>
    <t>Colocação de piso ladrilho hidraulico tatil na calçada e travessias de pedestre</t>
  </si>
  <si>
    <t>MEMÓRIA DE CÁLCULO</t>
  </si>
  <si>
    <t>CÁLCULO</t>
  </si>
  <si>
    <t>02.020.0001-A</t>
  </si>
  <si>
    <t xml:space="preserve">1,5,00 x 1,00m </t>
  </si>
  <si>
    <t xml:space="preserve">(20,30x2,90) - (0,80x2,10) - (5,50x0,50) </t>
  </si>
  <si>
    <t>(4x1,40x0,15x1,80) + ( 2x0,15x1,80x2,70) + (3x1,0x1,20x0,15 )</t>
  </si>
  <si>
    <t xml:space="preserve">5,80x4,35 </t>
  </si>
  <si>
    <t xml:space="preserve">(1,45x6,3x0,06x2) + (72,03x0,25x0,06) </t>
  </si>
  <si>
    <t>(6,50x6,0x0,25) + m( 2x6,50x6,0x0,35)</t>
  </si>
  <si>
    <t xml:space="preserve">((6,50/0,15)x14,0 m )x2)x3 )  x 0,63 kg/m </t>
  </si>
  <si>
    <t>(2,30x2) + (0,80x1,0)+(1,20x1,83)+(2x1,13x0,80)+(1,20x0,80)+(3,01x1,20)+(1,33x0,80)</t>
  </si>
  <si>
    <t xml:space="preserve">(3x1,80x0,60)+(2,10x1,0)+(0,90x1,80) </t>
  </si>
  <si>
    <t xml:space="preserve">(6,0x2,0) </t>
  </si>
  <si>
    <t xml:space="preserve">0,50x5,50 </t>
  </si>
  <si>
    <t xml:space="preserve">2,60x0,55 </t>
  </si>
  <si>
    <t>(2,10 x 0,60 ) + (1,13x0,9)+(1,70x0,5x3)+(6,36x0,5)</t>
  </si>
  <si>
    <t xml:space="preserve">(2 x 15,03) + 54,44m2 </t>
  </si>
  <si>
    <t>84,50 m2</t>
  </si>
  <si>
    <t xml:space="preserve">62,77 – 20,45 </t>
  </si>
  <si>
    <t xml:space="preserve">16,63 – 4,18 </t>
  </si>
  <si>
    <t xml:space="preserve">5,80x4,35  </t>
  </si>
  <si>
    <t>OBSERVAÇÃO :  CABERÁ AAO DEPARARTAMENTO DE TRANSITO DA PREFEITURA MUNICIPAL A SINALIZAÇÃO, A DEMARCAÇÃO DAS VAGAS DE ESTACIONAMENTO DE MOTOS, BICICLETAS, VEÍCULOS, DE IDOSO E PCD NA ÁREA DO TERMINAL RODOVIÁRIO, NÃO FAZENDO ASSIM, ESTES SERVIÇOS , PARTE DA PLANILHA ORÇAMENTÁRIA</t>
  </si>
  <si>
    <t>OBSERVAÇÃO :  CABERÁ AO DEPARARTAMENTO DE TRANSITO DA PREFEITURA MUNICIPAL A SINALIZAÇÃO, A DEMARCAÇÃO DAS VAGAS DE ESTACIONAMENTO DE MOTOS, BICICLETAS, VEÍCULOS, DE IDOSO E PCD NA ÁREA DO TERMINAL RODOVIÁRIO, NÃO FAZENDO ASSIM, ESTES SERVIÇOS , PARTE DA PLANILHA ORÇAMENTÁRIA</t>
  </si>
  <si>
    <t>retirar os aparelhos sanitarios do banheiro</t>
  </si>
  <si>
    <t>APÊNDICE AO ANEXO I - CRONOGRAMA FÍSICO FINANCEIRO - EDITAL 073/2021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</si>
</sst>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9">
    <font>
      <sz val="10"/>
      <name val="Arial"/>
    </font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50"/>
      <name val="Arial"/>
      <family val="2"/>
    </font>
    <font>
      <b/>
      <sz val="10"/>
      <color indexed="12"/>
      <name val="Arial"/>
      <family val="2"/>
    </font>
    <font>
      <b/>
      <sz val="8"/>
      <color indexed="17"/>
      <name val="Arial"/>
      <family val="2"/>
    </font>
    <font>
      <sz val="10"/>
      <name val="Wingdings"/>
      <charset val="2"/>
    </font>
    <font>
      <b/>
      <sz val="7"/>
      <name val="Arial"/>
      <family val="2"/>
    </font>
    <font>
      <b/>
      <sz val="8"/>
      <name val="Wingdings"/>
      <charset val="2"/>
    </font>
    <font>
      <sz val="10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12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5">
    <xf numFmtId="0" fontId="0" fillId="0" borderId="0" xfId="0"/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0" fillId="0" borderId="4" xfId="0" applyBorder="1" applyProtection="1">
      <protection locked="0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164" fontId="0" fillId="0" borderId="0" xfId="0" applyNumberFormat="1" applyBorder="1"/>
    <xf numFmtId="10" fontId="4" fillId="0" borderId="0" xfId="0" applyNumberFormat="1" applyFont="1" applyBorder="1"/>
    <xf numFmtId="0" fontId="0" fillId="0" borderId="0" xfId="0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NumberFormat="1" applyBorder="1" applyAlignment="1" applyProtection="1">
      <alignment vertical="center"/>
      <protection locked="0"/>
    </xf>
    <xf numFmtId="4" fontId="2" fillId="0" borderId="0" xfId="0" applyNumberFormat="1" applyFont="1" applyBorder="1"/>
    <xf numFmtId="4" fontId="0" fillId="0" borderId="0" xfId="0" applyNumberForma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0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10" fontId="8" fillId="0" borderId="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4" fontId="11" fillId="0" borderId="15" xfId="0" applyNumberFormat="1" applyFont="1" applyBorder="1" applyAlignment="1" applyProtection="1">
      <alignment vertical="center"/>
      <protection locked="0"/>
    </xf>
    <xf numFmtId="2" fontId="11" fillId="0" borderId="15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horizontal="left" vertical="center" wrapText="1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164" fontId="2" fillId="0" borderId="4" xfId="1" applyFont="1" applyBorder="1" applyAlignment="1" applyProtection="1">
      <alignment vertical="center"/>
      <protection locked="0"/>
    </xf>
    <xf numFmtId="4" fontId="5" fillId="0" borderId="22" xfId="1" applyNumberFormat="1" applyFont="1" applyBorder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4" fontId="2" fillId="0" borderId="4" xfId="1" applyNumberFormat="1" applyFont="1" applyBorder="1" applyAlignment="1" applyProtection="1">
      <alignment vertical="center"/>
      <protection locked="0"/>
    </xf>
    <xf numFmtId="164" fontId="2" fillId="0" borderId="15" xfId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" fontId="2" fillId="0" borderId="6" xfId="1" applyNumberFormat="1" applyFont="1" applyBorder="1" applyAlignment="1" applyProtection="1">
      <alignment vertical="center"/>
      <protection locked="0"/>
    </xf>
    <xf numFmtId="164" fontId="2" fillId="0" borderId="6" xfId="1" applyFont="1" applyBorder="1" applyAlignment="1" applyProtection="1">
      <alignment vertical="center"/>
      <protection locked="0"/>
    </xf>
    <xf numFmtId="4" fontId="5" fillId="0" borderId="4" xfId="1" applyNumberFormat="1" applyFont="1" applyBorder="1" applyAlignment="1" applyProtection="1">
      <alignment vertical="center"/>
      <protection locked="0"/>
    </xf>
    <xf numFmtId="0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5" xfId="1" applyNumberFormat="1" applyFont="1" applyBorder="1" applyAlignment="1" applyProtection="1">
      <alignment vertical="center"/>
      <protection locked="0"/>
    </xf>
    <xf numFmtId="4" fontId="2" fillId="0" borderId="13" xfId="1" applyNumberFormat="1" applyFont="1" applyBorder="1" applyAlignment="1" applyProtection="1">
      <alignment vertical="center"/>
      <protection locked="0"/>
    </xf>
    <xf numFmtId="164" fontId="2" fillId="0" borderId="13" xfId="1" applyFont="1" applyBorder="1" applyAlignment="1" applyProtection="1">
      <alignment vertical="center"/>
      <protection locked="0"/>
    </xf>
    <xf numFmtId="4" fontId="5" fillId="0" borderId="16" xfId="1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" fontId="2" fillId="0" borderId="2" xfId="1" applyNumberFormat="1" applyFont="1" applyBorder="1" applyAlignment="1" applyProtection="1">
      <alignment vertical="center"/>
      <protection locked="0"/>
    </xf>
    <xf numFmtId="164" fontId="2" fillId="0" borderId="2" xfId="1" applyFont="1" applyBorder="1" applyAlignment="1" applyProtection="1">
      <alignment vertical="center"/>
      <protection locked="0"/>
    </xf>
    <xf numFmtId="4" fontId="5" fillId="0" borderId="6" xfId="1" applyNumberFormat="1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4" fontId="2" fillId="0" borderId="18" xfId="1" applyNumberFormat="1" applyFont="1" applyBorder="1" applyAlignment="1" applyProtection="1">
      <alignment vertical="center"/>
      <protection locked="0"/>
    </xf>
    <xf numFmtId="164" fontId="2" fillId="0" borderId="18" xfId="1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0" fontId="2" fillId="0" borderId="18" xfId="0" applyNumberFormat="1" applyFont="1" applyBorder="1" applyAlignment="1" applyProtection="1">
      <alignment horizontal="left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4" fontId="2" fillId="0" borderId="19" xfId="1" applyNumberFormat="1" applyFont="1" applyBorder="1" applyAlignment="1" applyProtection="1">
      <alignment vertical="center"/>
      <protection locked="0"/>
    </xf>
    <xf numFmtId="164" fontId="2" fillId="0" borderId="19" xfId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4" fontId="2" fillId="0" borderId="23" xfId="1" applyFont="1" applyBorder="1" applyAlignment="1" applyProtection="1">
      <alignment vertical="center"/>
      <protection locked="0"/>
    </xf>
    <xf numFmtId="4" fontId="2" fillId="0" borderId="17" xfId="1" applyNumberFormat="1" applyFont="1" applyBorder="1" applyAlignment="1" applyProtection="1">
      <alignment vertical="center"/>
      <protection locked="0"/>
    </xf>
    <xf numFmtId="4" fontId="2" fillId="0" borderId="21" xfId="1" applyNumberFormat="1" applyFont="1" applyBorder="1" applyAlignment="1" applyProtection="1">
      <alignment vertical="center"/>
      <protection locked="0"/>
    </xf>
    <xf numFmtId="164" fontId="2" fillId="0" borderId="21" xfId="1" applyFont="1" applyBorder="1" applyAlignment="1" applyProtection="1">
      <alignment vertical="center"/>
      <protection locked="0"/>
    </xf>
    <xf numFmtId="4" fontId="2" fillId="0" borderId="21" xfId="0" applyNumberFormat="1" applyFont="1" applyBorder="1" applyAlignment="1" applyProtection="1">
      <alignment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left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2" fillId="0" borderId="2" xfId="0" applyFont="1" applyBorder="1"/>
    <xf numFmtId="0" fontId="3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2" fillId="0" borderId="8" xfId="0" applyFont="1" applyBorder="1"/>
    <xf numFmtId="49" fontId="3" fillId="0" borderId="11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4" xfId="0" applyFont="1" applyBorder="1"/>
    <xf numFmtId="0" fontId="12" fillId="0" borderId="5" xfId="0" applyFont="1" applyBorder="1"/>
    <xf numFmtId="4" fontId="3" fillId="0" borderId="5" xfId="0" applyNumberFormat="1" applyFont="1" applyBorder="1"/>
    <xf numFmtId="164" fontId="3" fillId="0" borderId="5" xfId="0" applyNumberFormat="1" applyFont="1" applyBorder="1"/>
    <xf numFmtId="4" fontId="3" fillId="0" borderId="9" xfId="0" applyNumberFormat="1" applyFont="1" applyBorder="1"/>
    <xf numFmtId="4" fontId="3" fillId="0" borderId="8" xfId="0" applyNumberFormat="1" applyFont="1" applyBorder="1"/>
    <xf numFmtId="164" fontId="12" fillId="0" borderId="12" xfId="1" applyFont="1" applyBorder="1" applyAlignment="1">
      <alignment horizontal="center"/>
    </xf>
    <xf numFmtId="4" fontId="3" fillId="0" borderId="14" xfId="0" applyNumberFormat="1" applyFont="1" applyBorder="1"/>
    <xf numFmtId="10" fontId="3" fillId="0" borderId="1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12" fillId="0" borderId="8" xfId="1" applyFont="1" applyBorder="1" applyAlignment="1">
      <alignment horizontal="center"/>
    </xf>
    <xf numFmtId="4" fontId="3" fillId="0" borderId="14" xfId="1" applyNumberFormat="1" applyFont="1" applyBorder="1" applyAlignment="1" applyProtection="1">
      <alignment vertical="center"/>
      <protection locked="0"/>
    </xf>
    <xf numFmtId="0" fontId="3" fillId="0" borderId="27" xfId="0" applyFont="1" applyBorder="1"/>
    <xf numFmtId="0" fontId="3" fillId="0" borderId="0" xfId="0" applyFont="1" applyBorder="1"/>
    <xf numFmtId="0" fontId="12" fillId="0" borderId="0" xfId="0" applyFont="1" applyBorder="1"/>
    <xf numFmtId="4" fontId="12" fillId="0" borderId="0" xfId="0" applyNumberFormat="1" applyFont="1" applyBorder="1"/>
    <xf numFmtId="4" fontId="12" fillId="0" borderId="28" xfId="0" applyNumberFormat="1" applyFont="1" applyBorder="1"/>
    <xf numFmtId="0" fontId="12" fillId="0" borderId="2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" fontId="12" fillId="0" borderId="32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4" fontId="3" fillId="0" borderId="34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/>
    </xf>
    <xf numFmtId="164" fontId="12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9" fontId="12" fillId="0" borderId="34" xfId="2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12" fillId="0" borderId="33" xfId="0" applyFont="1" applyBorder="1" applyAlignment="1">
      <alignment horizontal="left"/>
    </xf>
    <xf numFmtId="10" fontId="3" fillId="0" borderId="34" xfId="0" applyNumberFormat="1" applyFont="1" applyBorder="1" applyAlignment="1">
      <alignment horizontal="center"/>
    </xf>
    <xf numFmtId="0" fontId="12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12" fillId="0" borderId="36" xfId="0" applyFont="1" applyBorder="1"/>
    <xf numFmtId="0" fontId="3" fillId="0" borderId="36" xfId="0" applyFont="1" applyBorder="1"/>
    <xf numFmtId="4" fontId="12" fillId="0" borderId="36" xfId="0" applyNumberFormat="1" applyFont="1" applyBorder="1"/>
    <xf numFmtId="4" fontId="12" fillId="0" borderId="37" xfId="0" applyNumberFormat="1" applyFont="1" applyBorder="1"/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" fontId="2" fillId="0" borderId="0" xfId="1" applyNumberFormat="1" applyFont="1" applyBorder="1" applyAlignment="1" applyProtection="1">
      <alignment vertical="center"/>
      <protection locked="0"/>
    </xf>
    <xf numFmtId="164" fontId="2" fillId="0" borderId="0" xfId="1" applyFont="1" applyBorder="1" applyAlignment="1" applyProtection="1">
      <alignment vertical="center"/>
      <protection locked="0"/>
    </xf>
    <xf numFmtId="4" fontId="5" fillId="0" borderId="38" xfId="1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5" fillId="0" borderId="15" xfId="0" applyNumberFormat="1" applyFont="1" applyBorder="1" applyAlignment="1" applyProtection="1">
      <alignment horizontal="left" vertical="center" wrapText="1"/>
      <protection locked="0"/>
    </xf>
    <xf numFmtId="4" fontId="5" fillId="0" borderId="15" xfId="1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" fontId="5" fillId="0" borderId="0" xfId="1" applyNumberFormat="1" applyFont="1" applyBorder="1" applyAlignment="1" applyProtection="1">
      <alignment vertical="center"/>
      <protection locked="0"/>
    </xf>
    <xf numFmtId="164" fontId="12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/>
    <xf numFmtId="164" fontId="12" fillId="0" borderId="28" xfId="2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 applyProtection="1">
      <alignment vertical="center"/>
      <protection locked="0"/>
    </xf>
    <xf numFmtId="4" fontId="3" fillId="0" borderId="39" xfId="0" applyNumberFormat="1" applyFont="1" applyBorder="1" applyAlignment="1">
      <alignment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/>
    <xf numFmtId="0" fontId="10" fillId="0" borderId="3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1" xfId="0" applyFont="1" applyBorder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2" fillId="0" borderId="15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4" fontId="2" fillId="0" borderId="19" xfId="1" applyNumberFormat="1" applyFont="1" applyBorder="1" applyAlignment="1" applyProtection="1">
      <alignment vertical="center" wrapText="1"/>
      <protection locked="0"/>
    </xf>
    <xf numFmtId="164" fontId="2" fillId="0" borderId="19" xfId="1" applyFont="1" applyBorder="1" applyAlignment="1" applyProtection="1">
      <alignment vertical="center" wrapText="1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/>
    </xf>
    <xf numFmtId="49" fontId="11" fillId="0" borderId="15" xfId="0" applyNumberFormat="1" applyFont="1" applyBorder="1" applyAlignment="1" applyProtection="1">
      <alignment horizontal="center" vertical="center" wrapText="1"/>
      <protection locked="0"/>
    </xf>
    <xf numFmtId="4" fontId="2" fillId="0" borderId="15" xfId="1" applyNumberFormat="1" applyFont="1" applyBorder="1" applyAlignment="1" applyProtection="1">
      <alignment vertical="center" wrapText="1"/>
      <protection locked="0"/>
    </xf>
    <xf numFmtId="164" fontId="2" fillId="0" borderId="15" xfId="1" applyFont="1" applyBorder="1" applyAlignment="1" applyProtection="1">
      <alignment vertical="center" wrapText="1"/>
      <protection locked="0"/>
    </xf>
    <xf numFmtId="0" fontId="6" fillId="0" borderId="40" xfId="0" applyFont="1" applyBorder="1"/>
    <xf numFmtId="0" fontId="4" fillId="0" borderId="41" xfId="0" applyFont="1" applyBorder="1"/>
    <xf numFmtId="0" fontId="0" fillId="0" borderId="41" xfId="0" applyBorder="1"/>
    <xf numFmtId="0" fontId="0" fillId="0" borderId="42" xfId="0" applyBorder="1"/>
    <xf numFmtId="49" fontId="14" fillId="0" borderId="43" xfId="0" applyNumberFormat="1" applyFont="1" applyBorder="1" applyAlignment="1">
      <alignment horizontal="left"/>
    </xf>
    <xf numFmtId="49" fontId="4" fillId="0" borderId="50" xfId="0" applyNumberFormat="1" applyFont="1" applyBorder="1" applyAlignment="1">
      <alignment vertical="top"/>
    </xf>
    <xf numFmtId="0" fontId="14" fillId="0" borderId="51" xfId="0" applyFont="1" applyBorder="1"/>
    <xf numFmtId="0" fontId="15" fillId="0" borderId="51" xfId="0" applyFont="1" applyBorder="1"/>
    <xf numFmtId="0" fontId="14" fillId="0" borderId="52" xfId="0" applyFont="1" applyBorder="1"/>
    <xf numFmtId="0" fontId="17" fillId="0" borderId="0" xfId="0" applyFont="1"/>
    <xf numFmtId="0" fontId="1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5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0" fontId="9" fillId="0" borderId="6" xfId="2" applyNumberFormat="1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vertical="center"/>
    </xf>
    <xf numFmtId="2" fontId="9" fillId="3" borderId="15" xfId="2" applyNumberFormat="1" applyFont="1" applyFill="1" applyBorder="1" applyAlignment="1">
      <alignment horizontal="center" vertical="center"/>
    </xf>
    <xf numFmtId="2" fontId="18" fillId="0" borderId="15" xfId="2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10" fontId="9" fillId="0" borderId="51" xfId="2" applyNumberFormat="1" applyFont="1" applyFill="1" applyBorder="1" applyAlignment="1">
      <alignment horizontal="center" vertical="center"/>
    </xf>
    <xf numFmtId="4" fontId="9" fillId="0" borderId="51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2" fontId="4" fillId="3" borderId="15" xfId="2" applyNumberFormat="1" applyFont="1" applyFill="1" applyBorder="1" applyAlignment="1">
      <alignment horizontal="center" vertical="center"/>
    </xf>
    <xf numFmtId="0" fontId="19" fillId="0" borderId="2" xfId="0" applyFont="1" applyBorder="1"/>
    <xf numFmtId="0" fontId="14" fillId="0" borderId="2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0" fontId="0" fillId="0" borderId="55" xfId="0" applyBorder="1"/>
    <xf numFmtId="0" fontId="4" fillId="0" borderId="0" xfId="0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15" fillId="0" borderId="0" xfId="0" applyFont="1"/>
    <xf numFmtId="0" fontId="4" fillId="0" borderId="0" xfId="0" applyFont="1"/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0" fillId="0" borderId="15" xfId="0" applyBorder="1"/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left" vertical="center" wrapText="1"/>
      <protection locked="0"/>
    </xf>
    <xf numFmtId="4" fontId="5" fillId="0" borderId="65" xfId="1" applyNumberFormat="1" applyFont="1" applyBorder="1" applyAlignment="1" applyProtection="1">
      <alignment vertical="center"/>
      <protection locked="0"/>
    </xf>
    <xf numFmtId="4" fontId="2" fillId="0" borderId="7" xfId="1" applyNumberFormat="1" applyFont="1" applyBorder="1" applyAlignment="1" applyProtection="1">
      <alignment vertical="center"/>
      <protection locked="0"/>
    </xf>
    <xf numFmtId="0" fontId="2" fillId="0" borderId="0" xfId="0" applyFont="1"/>
    <xf numFmtId="0" fontId="5" fillId="0" borderId="1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5" fillId="0" borderId="3" xfId="0" applyFont="1" applyBorder="1" applyAlignment="1">
      <alignment horizontal="left"/>
    </xf>
    <xf numFmtId="0" fontId="2" fillId="0" borderId="4" xfId="0" applyFont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2" fontId="11" fillId="0" borderId="15" xfId="0" applyNumberFormat="1" applyFont="1" applyBorder="1" applyAlignment="1" applyProtection="1">
      <alignment horizontal="left" vertical="center" wrapText="1"/>
      <protection locked="0"/>
    </xf>
    <xf numFmtId="4" fontId="11" fillId="0" borderId="15" xfId="0" applyNumberFormat="1" applyFont="1" applyBorder="1" applyAlignment="1" applyProtection="1">
      <alignment horizontal="left" vertical="center" wrapText="1"/>
      <protection locked="0"/>
    </xf>
    <xf numFmtId="164" fontId="2" fillId="0" borderId="15" xfId="1" applyFont="1" applyBorder="1" applyAlignment="1" applyProtection="1">
      <alignment horizontal="left" vertical="center" wrapText="1"/>
      <protection locked="0"/>
    </xf>
    <xf numFmtId="4" fontId="2" fillId="0" borderId="15" xfId="1" applyNumberFormat="1" applyFont="1" applyBorder="1" applyAlignment="1" applyProtection="1">
      <alignment horizontal="left" vertical="center" wrapText="1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4" fontId="2" fillId="0" borderId="10" xfId="1" applyNumberFormat="1" applyFont="1" applyBorder="1" applyAlignment="1" applyProtection="1">
      <alignment vertical="center"/>
      <protection locked="0"/>
    </xf>
    <xf numFmtId="4" fontId="2" fillId="0" borderId="44" xfId="1" applyNumberFormat="1" applyFont="1" applyBorder="1" applyAlignment="1" applyProtection="1">
      <alignment vertical="center"/>
      <protection locked="0"/>
    </xf>
    <xf numFmtId="4" fontId="2" fillId="0" borderId="3" xfId="1" applyNumberFormat="1" applyFont="1" applyBorder="1" applyAlignment="1" applyProtection="1">
      <alignment vertical="center"/>
      <protection locked="0"/>
    </xf>
    <xf numFmtId="4" fontId="2" fillId="0" borderId="47" xfId="1" applyNumberFormat="1" applyFont="1" applyBorder="1" applyAlignment="1" applyProtection="1">
      <alignment vertical="center"/>
      <protection locked="0"/>
    </xf>
    <xf numFmtId="4" fontId="2" fillId="0" borderId="53" xfId="1" applyNumberFormat="1" applyFont="1" applyBorder="1" applyAlignment="1" applyProtection="1">
      <alignment vertical="center"/>
      <protection locked="0"/>
    </xf>
    <xf numFmtId="4" fontId="2" fillId="0" borderId="44" xfId="1" applyNumberFormat="1" applyFont="1" applyBorder="1" applyAlignment="1" applyProtection="1">
      <alignment vertical="center" wrapText="1"/>
      <protection locked="0"/>
    </xf>
    <xf numFmtId="4" fontId="2" fillId="0" borderId="10" xfId="1" applyNumberFormat="1" applyFont="1" applyBorder="1" applyAlignment="1" applyProtection="1">
      <alignment vertical="center" wrapText="1"/>
      <protection locked="0"/>
    </xf>
    <xf numFmtId="0" fontId="2" fillId="0" borderId="15" xfId="0" applyFont="1" applyBorder="1" applyAlignment="1">
      <alignment horizontal="left" wrapText="1"/>
    </xf>
    <xf numFmtId="4" fontId="2" fillId="0" borderId="12" xfId="1" applyNumberFormat="1" applyFont="1" applyBorder="1" applyAlignment="1" applyProtection="1">
      <alignment horizontal="left" vertical="center" wrapText="1"/>
      <protection locked="0"/>
    </xf>
    <xf numFmtId="4" fontId="2" fillId="0" borderId="14" xfId="1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/>
    </xf>
    <xf numFmtId="49" fontId="28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7" xfId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8" fillId="4" borderId="10" xfId="0" applyFont="1" applyFill="1" applyBorder="1" applyAlignment="1">
      <alignment horizontal="right" vertical="center"/>
    </xf>
    <xf numFmtId="0" fontId="18" fillId="4" borderId="6" xfId="0" applyFont="1" applyFill="1" applyBorder="1" applyAlignment="1">
      <alignment horizontal="right" vertical="center"/>
    </xf>
    <xf numFmtId="49" fontId="6" fillId="0" borderId="44" xfId="0" applyNumberFormat="1" applyFon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0" fontId="16" fillId="0" borderId="0" xfId="0" applyFont="1" applyAlignment="1">
      <alignment horizontal="center"/>
    </xf>
    <xf numFmtId="0" fontId="18" fillId="2" borderId="10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8" fillId="4" borderId="7" xfId="0" applyFont="1" applyFill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3" fillId="5" borderId="0" xfId="0" applyFont="1" applyFill="1" applyAlignment="1" applyProtection="1">
      <alignment horizontal="left" vertical="top"/>
      <protection locked="0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10" fontId="4" fillId="3" borderId="61" xfId="0" applyNumberFormat="1" applyFont="1" applyFill="1" applyBorder="1" applyAlignment="1">
      <alignment horizontal="center" vertical="center"/>
    </xf>
    <xf numFmtId="10" fontId="4" fillId="3" borderId="64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4" fillId="0" borderId="56" xfId="0" applyFont="1" applyBorder="1" applyAlignment="1">
      <alignment horizont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55" xfId="0" applyNumberFormat="1" applyFont="1" applyBorder="1" applyAlignment="1">
      <alignment horizontal="left" vertical="center"/>
    </xf>
    <xf numFmtId="0" fontId="20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5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TOS%20e%20OBRAS\VILAS%20RURAIS\PLANILHA%20REDE%20DE%20DISTRIBUI&#199;&#195;O%20DE%20&#193;GUA%20POT&#193;VE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RECUP MORADIAS"/>
      <sheetName val="CRONOGRAMA FIS. FIN "/>
      <sheetName val="BM 01 - RECUP MORADIAS"/>
    </sheetNames>
    <sheetDataSet>
      <sheetData sheetId="0" refreshError="1">
        <row r="7">
          <cell r="A7" t="str">
            <v>ITEM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view="pageBreakPreview" topLeftCell="A31" zoomScale="75" zoomScaleNormal="75" zoomScaleSheetLayoutView="75" workbookViewId="0">
      <selection activeCell="B72" sqref="B72"/>
    </sheetView>
  </sheetViews>
  <sheetFormatPr defaultRowHeight="12.75"/>
  <cols>
    <col min="1" max="1" width="6.7109375" customWidth="1"/>
    <col min="2" max="2" width="17.42578125" customWidth="1"/>
    <col min="3" max="3" width="121.140625" customWidth="1"/>
    <col min="4" max="4" width="9.42578125" customWidth="1"/>
    <col min="5" max="6" width="12.7109375" customWidth="1"/>
    <col min="7" max="7" width="16.85546875" customWidth="1"/>
    <col min="8" max="8" width="13.85546875" customWidth="1"/>
  </cols>
  <sheetData>
    <row r="1" spans="1:8" ht="24.75" customHeight="1">
      <c r="B1" s="179" t="s">
        <v>45</v>
      </c>
      <c r="C1" s="180"/>
      <c r="D1" s="180"/>
      <c r="E1" s="180"/>
      <c r="F1" s="180"/>
      <c r="G1" s="180"/>
      <c r="H1" s="1"/>
    </row>
    <row r="2" spans="1:8" ht="21" customHeight="1">
      <c r="B2" s="177" t="s">
        <v>6</v>
      </c>
      <c r="C2" s="178"/>
      <c r="D2" s="178"/>
      <c r="E2" s="178"/>
      <c r="F2" s="178"/>
      <c r="G2" s="178"/>
      <c r="H2" s="1"/>
    </row>
    <row r="3" spans="1:8" ht="26.25" customHeight="1">
      <c r="B3" s="90" t="s">
        <v>203</v>
      </c>
      <c r="C3" s="2"/>
      <c r="D3" s="1"/>
      <c r="E3" s="1"/>
      <c r="F3" s="1"/>
      <c r="G3" s="3"/>
      <c r="H3" s="1"/>
    </row>
    <row r="4" spans="1:8" ht="22.5" customHeight="1">
      <c r="B4" s="90" t="s">
        <v>50</v>
      </c>
      <c r="C4" s="91"/>
      <c r="D4" s="1"/>
      <c r="E4" s="1"/>
      <c r="F4" s="1"/>
      <c r="G4" s="3"/>
      <c r="H4" s="1"/>
    </row>
    <row r="5" spans="1:8" ht="4.7" customHeight="1">
      <c r="B5" s="5"/>
      <c r="C5" s="6"/>
      <c r="D5" s="6"/>
      <c r="E5" s="6"/>
      <c r="F5" s="1"/>
      <c r="G5" s="3"/>
      <c r="H5" s="1"/>
    </row>
    <row r="6" spans="1:8" ht="14.25" customHeight="1">
      <c r="B6" s="88" t="s">
        <v>111</v>
      </c>
      <c r="C6" s="89"/>
      <c r="D6" s="4"/>
      <c r="E6" s="4"/>
      <c r="F6" s="4"/>
      <c r="G6" s="4"/>
      <c r="H6" s="8"/>
    </row>
    <row r="7" spans="1:8" ht="21.75" customHeight="1">
      <c r="A7" s="181" t="s">
        <v>24</v>
      </c>
      <c r="B7" s="36" t="s">
        <v>8</v>
      </c>
      <c r="C7" s="100" t="s">
        <v>0</v>
      </c>
      <c r="D7" s="100" t="s">
        <v>1</v>
      </c>
      <c r="E7" s="100" t="s">
        <v>2</v>
      </c>
      <c r="F7" s="101" t="s">
        <v>4</v>
      </c>
      <c r="G7" s="101" t="s">
        <v>3</v>
      </c>
      <c r="H7" s="26"/>
    </row>
    <row r="8" spans="1:8" ht="28.5" customHeight="1">
      <c r="A8" s="181"/>
      <c r="B8" s="92" t="s">
        <v>13</v>
      </c>
      <c r="C8" s="93" t="s">
        <v>7</v>
      </c>
      <c r="D8" s="37"/>
      <c r="E8" s="38"/>
      <c r="F8" s="38"/>
      <c r="G8" s="38"/>
      <c r="H8" s="27"/>
    </row>
    <row r="9" spans="1:8" ht="29.25" customHeight="1">
      <c r="A9" s="181" t="s">
        <v>76</v>
      </c>
      <c r="B9" s="52" t="s">
        <v>112</v>
      </c>
      <c r="C9" s="174" t="s">
        <v>32</v>
      </c>
      <c r="D9" s="172" t="s">
        <v>11</v>
      </c>
      <c r="E9" s="40">
        <v>1.5</v>
      </c>
      <c r="F9" s="176">
        <v>435.54</v>
      </c>
      <c r="G9" s="42">
        <f>F9*E9</f>
        <v>653.31000000000006</v>
      </c>
      <c r="H9" s="28"/>
    </row>
    <row r="10" spans="1:8" ht="33" customHeight="1">
      <c r="A10" s="181" t="s">
        <v>77</v>
      </c>
      <c r="B10" s="52" t="s">
        <v>114</v>
      </c>
      <c r="C10" s="174" t="s">
        <v>51</v>
      </c>
      <c r="D10" s="172" t="s">
        <v>11</v>
      </c>
      <c r="E10" s="40">
        <v>54.44</v>
      </c>
      <c r="F10" s="41">
        <v>17.72</v>
      </c>
      <c r="G10" s="42">
        <f t="shared" ref="G10:G16" si="0">F10*E10</f>
        <v>964.67679999999984</v>
      </c>
      <c r="H10" s="28"/>
    </row>
    <row r="11" spans="1:8" ht="27" customHeight="1">
      <c r="A11" s="181" t="s">
        <v>78</v>
      </c>
      <c r="B11" s="52" t="s">
        <v>115</v>
      </c>
      <c r="C11" s="174" t="s">
        <v>48</v>
      </c>
      <c r="D11" s="172" t="s">
        <v>18</v>
      </c>
      <c r="E11" s="40">
        <v>3.51</v>
      </c>
      <c r="F11" s="41">
        <v>75.64</v>
      </c>
      <c r="G11" s="42">
        <f t="shared" si="0"/>
        <v>265.49639999999999</v>
      </c>
      <c r="H11" s="28"/>
    </row>
    <row r="12" spans="1:8" ht="33.75" customHeight="1">
      <c r="A12" s="181" t="s">
        <v>79</v>
      </c>
      <c r="B12" s="52" t="s">
        <v>116</v>
      </c>
      <c r="C12" s="174" t="s">
        <v>52</v>
      </c>
      <c r="D12" s="172" t="s">
        <v>11</v>
      </c>
      <c r="E12" s="40">
        <v>25.23</v>
      </c>
      <c r="F12" s="41">
        <v>14.41</v>
      </c>
      <c r="G12" s="42">
        <f t="shared" si="0"/>
        <v>363.5643</v>
      </c>
      <c r="H12" s="28"/>
    </row>
    <row r="13" spans="1:8" ht="33.75" customHeight="1">
      <c r="A13" s="181" t="s">
        <v>80</v>
      </c>
      <c r="B13" s="52" t="s">
        <v>117</v>
      </c>
      <c r="C13" s="174" t="s">
        <v>74</v>
      </c>
      <c r="D13" s="172" t="s">
        <v>18</v>
      </c>
      <c r="E13" s="40">
        <v>2.1800000000000002</v>
      </c>
      <c r="F13" s="41">
        <v>201.72</v>
      </c>
      <c r="G13" s="42">
        <f t="shared" si="0"/>
        <v>439.74960000000004</v>
      </c>
      <c r="H13" s="28"/>
    </row>
    <row r="14" spans="1:8" ht="21.75" customHeight="1">
      <c r="A14" s="181" t="s">
        <v>81</v>
      </c>
      <c r="B14" s="52" t="s">
        <v>118</v>
      </c>
      <c r="C14" s="174" t="s">
        <v>53</v>
      </c>
      <c r="D14" s="172" t="s">
        <v>54</v>
      </c>
      <c r="E14" s="40">
        <v>6</v>
      </c>
      <c r="F14" s="41">
        <v>20.89</v>
      </c>
      <c r="G14" s="42">
        <f t="shared" si="0"/>
        <v>125.34</v>
      </c>
      <c r="H14" s="28"/>
    </row>
    <row r="15" spans="1:8" ht="24" customHeight="1">
      <c r="A15" s="181" t="s">
        <v>82</v>
      </c>
      <c r="B15" s="52" t="s">
        <v>119</v>
      </c>
      <c r="C15" s="174" t="s">
        <v>55</v>
      </c>
      <c r="D15" s="172" t="s">
        <v>20</v>
      </c>
      <c r="E15" s="40">
        <v>5.2</v>
      </c>
      <c r="F15" s="41">
        <v>35.17</v>
      </c>
      <c r="G15" s="42">
        <f t="shared" si="0"/>
        <v>182.88400000000001</v>
      </c>
      <c r="H15" s="28"/>
    </row>
    <row r="16" spans="1:8" ht="25.5" customHeight="1">
      <c r="A16" s="181" t="s">
        <v>83</v>
      </c>
      <c r="B16" s="52" t="s">
        <v>120</v>
      </c>
      <c r="C16" s="174" t="s">
        <v>56</v>
      </c>
      <c r="D16" s="172" t="s">
        <v>54</v>
      </c>
      <c r="E16" s="40">
        <v>4</v>
      </c>
      <c r="F16" s="41">
        <v>17.579999999999998</v>
      </c>
      <c r="G16" s="42">
        <f t="shared" si="0"/>
        <v>70.319999999999993</v>
      </c>
      <c r="H16" s="28"/>
    </row>
    <row r="17" spans="1:8" ht="25.5" customHeight="1" thickBot="1">
      <c r="A17" s="181"/>
      <c r="B17" s="43"/>
      <c r="C17" s="44" t="s">
        <v>5</v>
      </c>
      <c r="D17" s="37"/>
      <c r="E17" s="45"/>
      <c r="F17" s="46"/>
      <c r="G17" s="47">
        <f>SUM(G9:G16)</f>
        <v>3065.3411000000001</v>
      </c>
      <c r="H17" s="29"/>
    </row>
    <row r="18" spans="1:8" ht="31.5" customHeight="1" thickTop="1">
      <c r="A18" s="181"/>
      <c r="B18" s="94" t="s">
        <v>69</v>
      </c>
      <c r="C18" s="87" t="s">
        <v>73</v>
      </c>
      <c r="D18" s="37"/>
      <c r="E18" s="54"/>
      <c r="F18" s="55"/>
      <c r="G18" s="56"/>
      <c r="H18" s="29"/>
    </row>
    <row r="19" spans="1:8" ht="39.75" customHeight="1">
      <c r="A19" s="181" t="s">
        <v>84</v>
      </c>
      <c r="B19" s="175" t="s">
        <v>121</v>
      </c>
      <c r="C19" s="57" t="s">
        <v>75</v>
      </c>
      <c r="D19" s="53" t="s">
        <v>18</v>
      </c>
      <c r="E19" s="58">
        <v>2.1800000000000002</v>
      </c>
      <c r="F19" s="51">
        <v>246.54</v>
      </c>
      <c r="G19" s="42">
        <f>F19*E19</f>
        <v>537.45720000000006</v>
      </c>
      <c r="H19" s="29"/>
    </row>
    <row r="20" spans="1:8" ht="57" customHeight="1">
      <c r="A20" s="181" t="s">
        <v>158</v>
      </c>
      <c r="B20" s="52" t="s">
        <v>164</v>
      </c>
      <c r="C20" s="174" t="s">
        <v>163</v>
      </c>
      <c r="D20" s="53" t="s">
        <v>18</v>
      </c>
      <c r="E20" s="58">
        <v>37.049999999999997</v>
      </c>
      <c r="F20" s="51">
        <v>464.24</v>
      </c>
      <c r="G20" s="42">
        <f>F20*E20</f>
        <v>17200.092000000001</v>
      </c>
      <c r="H20" s="29"/>
    </row>
    <row r="21" spans="1:8" ht="57" customHeight="1">
      <c r="A21" s="181" t="s">
        <v>162</v>
      </c>
      <c r="B21" s="52" t="s">
        <v>161</v>
      </c>
      <c r="C21" s="174" t="s">
        <v>159</v>
      </c>
      <c r="D21" s="53" t="s">
        <v>160</v>
      </c>
      <c r="E21" s="58">
        <v>2293.02</v>
      </c>
      <c r="F21" s="51">
        <v>12.36</v>
      </c>
      <c r="G21" s="42">
        <f>F21*E21</f>
        <v>28341.727199999998</v>
      </c>
      <c r="H21" s="29"/>
    </row>
    <row r="22" spans="1:8" ht="16.5" thickBot="1">
      <c r="A22" s="189"/>
      <c r="B22" s="173"/>
      <c r="C22" s="48" t="s">
        <v>5</v>
      </c>
      <c r="D22" s="49"/>
      <c r="E22" s="50"/>
      <c r="F22" s="46"/>
      <c r="G22" s="47">
        <f>SUM(G19:G21)</f>
        <v>46079.276400000002</v>
      </c>
      <c r="H22" s="29"/>
    </row>
    <row r="23" spans="1:8" ht="33.75" customHeight="1" thickTop="1">
      <c r="A23" s="181"/>
      <c r="B23" s="97" t="s">
        <v>14</v>
      </c>
      <c r="C23" s="87" t="s">
        <v>29</v>
      </c>
      <c r="D23" s="62"/>
      <c r="E23" s="63"/>
      <c r="F23" s="64"/>
      <c r="G23" s="65"/>
      <c r="H23" s="29"/>
    </row>
    <row r="24" spans="1:8" ht="49.5" customHeight="1">
      <c r="A24" s="183" t="s">
        <v>85</v>
      </c>
      <c r="B24" s="74" t="s">
        <v>122</v>
      </c>
      <c r="C24" s="75" t="s">
        <v>49</v>
      </c>
      <c r="D24" s="76" t="s">
        <v>11</v>
      </c>
      <c r="E24" s="77">
        <v>10.43</v>
      </c>
      <c r="F24" s="78">
        <v>53.91</v>
      </c>
      <c r="G24" s="188">
        <f>F24*E24</f>
        <v>562.28129999999999</v>
      </c>
      <c r="H24" s="28"/>
    </row>
    <row r="25" spans="1:8" ht="25.5" customHeight="1">
      <c r="A25" s="181"/>
      <c r="B25" s="43"/>
      <c r="C25" s="44" t="s">
        <v>5</v>
      </c>
      <c r="D25" s="37"/>
      <c r="E25" s="54"/>
      <c r="F25" s="55"/>
      <c r="G25" s="250">
        <f>SUM(G24)</f>
        <v>562.28129999999999</v>
      </c>
      <c r="H25" s="29"/>
    </row>
    <row r="26" spans="1:8" ht="25.5" customHeight="1">
      <c r="A26" s="247"/>
      <c r="B26" s="154"/>
      <c r="C26" s="153"/>
      <c r="D26" s="154"/>
      <c r="E26" s="155"/>
      <c r="F26" s="156"/>
      <c r="G26" s="163"/>
      <c r="H26" s="29"/>
    </row>
    <row r="27" spans="1:8" ht="25.5" customHeight="1">
      <c r="A27" s="247"/>
      <c r="B27" s="154"/>
      <c r="C27" s="153"/>
      <c r="D27" s="154"/>
      <c r="E27" s="155"/>
      <c r="F27" s="156"/>
      <c r="G27" s="163"/>
      <c r="H27" s="29"/>
    </row>
    <row r="28" spans="1:8" ht="25.5" customHeight="1">
      <c r="A28" s="247"/>
      <c r="B28" s="154"/>
      <c r="C28" s="153"/>
      <c r="D28" s="154"/>
      <c r="E28" s="155"/>
      <c r="F28" s="156"/>
      <c r="G28" s="163"/>
      <c r="H28" s="29"/>
    </row>
    <row r="29" spans="1:8" ht="25.5" customHeight="1">
      <c r="A29" s="247"/>
      <c r="B29" s="154"/>
      <c r="C29" s="153"/>
      <c r="D29" s="154"/>
      <c r="E29" s="155"/>
      <c r="F29" s="156"/>
      <c r="G29" s="163"/>
      <c r="H29" s="29"/>
    </row>
    <row r="30" spans="1:8" ht="25.5" customHeight="1">
      <c r="A30" s="247"/>
      <c r="B30" s="154"/>
      <c r="C30" s="153"/>
      <c r="D30" s="154"/>
      <c r="E30" s="155"/>
      <c r="F30" s="156"/>
      <c r="G30" s="163"/>
      <c r="H30" s="29"/>
    </row>
    <row r="31" spans="1:8" ht="25.5" customHeight="1">
      <c r="A31" s="247"/>
      <c r="B31" s="154"/>
      <c r="C31" s="153"/>
      <c r="D31" s="154"/>
      <c r="E31" s="155"/>
      <c r="F31" s="156"/>
      <c r="G31" s="163"/>
      <c r="H31" s="29"/>
    </row>
    <row r="32" spans="1:8" ht="25.5" customHeight="1">
      <c r="A32" s="247"/>
      <c r="B32" s="154"/>
      <c r="C32" s="153"/>
      <c r="D32" s="154"/>
      <c r="E32" s="155"/>
      <c r="F32" s="156"/>
      <c r="G32" s="163"/>
      <c r="H32" s="29"/>
    </row>
    <row r="33" spans="1:8" ht="32.25" customHeight="1">
      <c r="A33" s="181"/>
      <c r="B33" s="97" t="s">
        <v>16</v>
      </c>
      <c r="C33" s="87" t="s">
        <v>30</v>
      </c>
      <c r="D33" s="37"/>
      <c r="E33" s="54"/>
      <c r="F33" s="55"/>
      <c r="G33" s="251"/>
      <c r="H33" s="30"/>
    </row>
    <row r="34" spans="1:8" ht="33.75" customHeight="1">
      <c r="A34" s="181" t="s">
        <v>87</v>
      </c>
      <c r="B34" s="52" t="s">
        <v>60</v>
      </c>
      <c r="C34" s="57" t="s">
        <v>59</v>
      </c>
      <c r="D34" s="53" t="s">
        <v>11</v>
      </c>
      <c r="E34" s="58">
        <v>6.96</v>
      </c>
      <c r="F34" s="51">
        <v>1425.06</v>
      </c>
      <c r="G34" s="69">
        <f t="shared" ref="G34:G39" si="1">F34*E34</f>
        <v>9918.4175999999989</v>
      </c>
      <c r="H34" s="30"/>
    </row>
    <row r="35" spans="1:8" ht="63" customHeight="1">
      <c r="A35" s="181" t="s">
        <v>90</v>
      </c>
      <c r="B35" s="52" t="s">
        <v>58</v>
      </c>
      <c r="C35" s="57" t="s">
        <v>57</v>
      </c>
      <c r="D35" s="53" t="s">
        <v>54</v>
      </c>
      <c r="E35" s="59">
        <v>5</v>
      </c>
      <c r="F35" s="60">
        <v>180.52</v>
      </c>
      <c r="G35" s="69">
        <f t="shared" si="1"/>
        <v>902.6</v>
      </c>
      <c r="H35" s="30"/>
    </row>
    <row r="36" spans="1:8" ht="33.75" customHeight="1">
      <c r="A36" s="181" t="s">
        <v>91</v>
      </c>
      <c r="B36" s="74" t="s">
        <v>123</v>
      </c>
      <c r="C36" s="75" t="s">
        <v>31</v>
      </c>
      <c r="D36" s="76" t="s">
        <v>11</v>
      </c>
      <c r="E36" s="77">
        <v>2.75</v>
      </c>
      <c r="F36" s="78">
        <v>70.02</v>
      </c>
      <c r="G36" s="69">
        <f t="shared" si="1"/>
        <v>192.55499999999998</v>
      </c>
      <c r="H36" s="30"/>
    </row>
    <row r="37" spans="1:8" ht="47.25" customHeight="1">
      <c r="A37" s="181" t="s">
        <v>92</v>
      </c>
      <c r="B37" s="52" t="s">
        <v>124</v>
      </c>
      <c r="C37" s="57" t="s">
        <v>61</v>
      </c>
      <c r="D37" s="53" t="s">
        <v>11</v>
      </c>
      <c r="E37" s="58">
        <v>12</v>
      </c>
      <c r="F37" s="51">
        <v>398.58</v>
      </c>
      <c r="G37" s="69">
        <f t="shared" si="1"/>
        <v>4782.96</v>
      </c>
      <c r="H37" s="30"/>
    </row>
    <row r="38" spans="1:8" ht="48" customHeight="1">
      <c r="A38" s="181" t="s">
        <v>93</v>
      </c>
      <c r="B38" s="52" t="s">
        <v>125</v>
      </c>
      <c r="C38" s="57" t="s">
        <v>62</v>
      </c>
      <c r="D38" s="53" t="s">
        <v>11</v>
      </c>
      <c r="E38" s="58">
        <v>1.43</v>
      </c>
      <c r="F38" s="51">
        <v>511.08</v>
      </c>
      <c r="G38" s="69">
        <f t="shared" si="1"/>
        <v>730.84439999999995</v>
      </c>
      <c r="H38" s="30"/>
    </row>
    <row r="39" spans="1:8" ht="44.25" customHeight="1">
      <c r="A39" s="181" t="s">
        <v>94</v>
      </c>
      <c r="B39" s="52" t="s">
        <v>126</v>
      </c>
      <c r="C39" s="57" t="s">
        <v>63</v>
      </c>
      <c r="D39" s="53" t="s">
        <v>11</v>
      </c>
      <c r="E39" s="58">
        <v>12.08</v>
      </c>
      <c r="F39" s="51">
        <v>264.74</v>
      </c>
      <c r="G39" s="69">
        <f t="shared" si="1"/>
        <v>3198.0592000000001</v>
      </c>
      <c r="H39" s="30"/>
    </row>
    <row r="40" spans="1:8" ht="24.75" customHeight="1" thickBot="1">
      <c r="A40" s="181"/>
      <c r="B40" s="79"/>
      <c r="C40" s="48" t="s">
        <v>5</v>
      </c>
      <c r="D40" s="49"/>
      <c r="E40" s="50"/>
      <c r="F40" s="80"/>
      <c r="G40" s="47">
        <f>SUM(G34:G39)</f>
        <v>19725.4362</v>
      </c>
      <c r="H40" s="29"/>
    </row>
    <row r="41" spans="1:8" ht="28.5" customHeight="1" thickTop="1">
      <c r="A41" s="181"/>
      <c r="B41" s="97" t="s">
        <v>15</v>
      </c>
      <c r="C41" s="95" t="s">
        <v>9</v>
      </c>
      <c r="D41" s="49"/>
      <c r="E41" s="50"/>
      <c r="F41" s="46"/>
      <c r="G41" s="50"/>
      <c r="H41" s="30"/>
    </row>
    <row r="42" spans="1:8" ht="49.5" customHeight="1">
      <c r="A42" s="181" t="s">
        <v>88</v>
      </c>
      <c r="B42" s="52" t="s">
        <v>127</v>
      </c>
      <c r="C42" s="57" t="s">
        <v>46</v>
      </c>
      <c r="D42" s="53" t="s">
        <v>11</v>
      </c>
      <c r="E42" s="58">
        <v>84.5</v>
      </c>
      <c r="F42" s="51">
        <v>24.79</v>
      </c>
      <c r="G42" s="42">
        <f>E42*F42</f>
        <v>2094.7550000000001</v>
      </c>
      <c r="H42" s="28"/>
    </row>
    <row r="43" spans="1:8" ht="38.25" customHeight="1">
      <c r="A43" s="181" t="s">
        <v>95</v>
      </c>
      <c r="B43" s="71" t="s">
        <v>128</v>
      </c>
      <c r="C43" s="72" t="s">
        <v>33</v>
      </c>
      <c r="D43" s="73" t="s">
        <v>11</v>
      </c>
      <c r="E43" s="82">
        <v>84.5</v>
      </c>
      <c r="F43" s="83">
        <v>58.79</v>
      </c>
      <c r="G43" s="84">
        <f>E43*F43</f>
        <v>4967.7550000000001</v>
      </c>
      <c r="H43" s="28"/>
    </row>
    <row r="44" spans="1:8" ht="66.75" customHeight="1">
      <c r="A44" s="181" t="s">
        <v>96</v>
      </c>
      <c r="B44" s="39" t="s">
        <v>129</v>
      </c>
      <c r="C44" s="70" t="s">
        <v>34</v>
      </c>
      <c r="D44" s="66" t="s">
        <v>11</v>
      </c>
      <c r="E44" s="67">
        <v>25.23</v>
      </c>
      <c r="F44" s="68">
        <v>76.61</v>
      </c>
      <c r="G44" s="69">
        <f t="shared" ref="G44:G45" si="2">E44*F44</f>
        <v>1932.8703</v>
      </c>
      <c r="H44" s="28"/>
    </row>
    <row r="45" spans="1:8" ht="48" customHeight="1">
      <c r="A45" s="183" t="s">
        <v>97</v>
      </c>
      <c r="B45" s="184" t="s">
        <v>130</v>
      </c>
      <c r="C45" s="75" t="s">
        <v>43</v>
      </c>
      <c r="D45" s="185" t="s">
        <v>20</v>
      </c>
      <c r="E45" s="186">
        <v>1</v>
      </c>
      <c r="F45" s="187">
        <v>45.25</v>
      </c>
      <c r="G45" s="188">
        <f t="shared" si="2"/>
        <v>45.25</v>
      </c>
      <c r="H45" s="31"/>
    </row>
    <row r="46" spans="1:8" ht="48" customHeight="1">
      <c r="A46" s="181" t="s">
        <v>146</v>
      </c>
      <c r="B46" s="190" t="s">
        <v>154</v>
      </c>
      <c r="C46" s="57" t="s">
        <v>150</v>
      </c>
      <c r="D46" s="53" t="s">
        <v>11</v>
      </c>
      <c r="E46" s="191">
        <v>42.32</v>
      </c>
      <c r="F46" s="192">
        <v>95.19</v>
      </c>
      <c r="G46" s="42">
        <f t="shared" ref="G46:G49" si="3">E46*F46</f>
        <v>4028.4407999999999</v>
      </c>
      <c r="H46" s="182"/>
    </row>
    <row r="47" spans="1:8" ht="48" customHeight="1">
      <c r="A47" s="181" t="s">
        <v>147</v>
      </c>
      <c r="B47" s="190" t="s">
        <v>155</v>
      </c>
      <c r="C47" s="57" t="s">
        <v>151</v>
      </c>
      <c r="D47" s="53" t="s">
        <v>11</v>
      </c>
      <c r="E47" s="191">
        <v>12.45</v>
      </c>
      <c r="F47" s="192">
        <v>95.19</v>
      </c>
      <c r="G47" s="42">
        <f t="shared" si="3"/>
        <v>1185.1154999999999</v>
      </c>
      <c r="H47" s="182"/>
    </row>
    <row r="48" spans="1:8" ht="48" customHeight="1">
      <c r="A48" s="181" t="s">
        <v>148</v>
      </c>
      <c r="B48" s="190" t="s">
        <v>156</v>
      </c>
      <c r="C48" s="57" t="s">
        <v>152</v>
      </c>
      <c r="D48" s="53" t="s">
        <v>11</v>
      </c>
      <c r="E48" s="191">
        <v>20.45</v>
      </c>
      <c r="F48" s="192">
        <v>126.26</v>
      </c>
      <c r="G48" s="42">
        <f t="shared" si="3"/>
        <v>2582.0169999999998</v>
      </c>
      <c r="H48" s="182"/>
    </row>
    <row r="49" spans="1:8" ht="48" customHeight="1">
      <c r="A49" s="181" t="s">
        <v>149</v>
      </c>
      <c r="B49" s="190" t="s">
        <v>157</v>
      </c>
      <c r="C49" s="57" t="s">
        <v>153</v>
      </c>
      <c r="D49" s="53" t="s">
        <v>11</v>
      </c>
      <c r="E49" s="191">
        <v>4.18</v>
      </c>
      <c r="F49" s="192">
        <v>126.26</v>
      </c>
      <c r="G49" s="42">
        <f t="shared" si="3"/>
        <v>527.76679999999999</v>
      </c>
      <c r="H49" s="182"/>
    </row>
    <row r="50" spans="1:8" ht="27" customHeight="1">
      <c r="A50" s="181"/>
      <c r="B50" s="43"/>
      <c r="C50" s="44" t="s">
        <v>5</v>
      </c>
      <c r="D50" s="37"/>
      <c r="E50" s="54"/>
      <c r="F50" s="55"/>
      <c r="G50" s="250">
        <f>SUM(G42:G49)</f>
        <v>17363.970400000002</v>
      </c>
      <c r="H50" s="29"/>
    </row>
    <row r="51" spans="1:8" ht="27" customHeight="1">
      <c r="A51" s="247"/>
      <c r="B51" s="154"/>
      <c r="C51" s="153"/>
      <c r="D51" s="154"/>
      <c r="E51" s="155"/>
      <c r="F51" s="156"/>
      <c r="G51" s="163"/>
      <c r="H51" s="29"/>
    </row>
    <row r="52" spans="1:8" ht="27" customHeight="1">
      <c r="A52" s="247"/>
      <c r="B52" s="154"/>
      <c r="C52" s="153"/>
      <c r="D52" s="154"/>
      <c r="E52" s="155"/>
      <c r="F52" s="156"/>
      <c r="G52" s="163"/>
      <c r="H52" s="29"/>
    </row>
    <row r="53" spans="1:8" ht="24" customHeight="1">
      <c r="A53" s="181"/>
      <c r="B53" s="97" t="s">
        <v>70</v>
      </c>
      <c r="C53" s="98" t="s">
        <v>21</v>
      </c>
      <c r="D53" s="37"/>
      <c r="E53" s="54"/>
      <c r="F53" s="55"/>
      <c r="G53" s="251"/>
      <c r="H53" s="30"/>
    </row>
    <row r="54" spans="1:8" ht="39" customHeight="1">
      <c r="A54" s="181" t="s">
        <v>98</v>
      </c>
      <c r="B54" s="39" t="s">
        <v>131</v>
      </c>
      <c r="C54" s="70" t="s">
        <v>113</v>
      </c>
      <c r="D54" s="66" t="s">
        <v>19</v>
      </c>
      <c r="E54" s="67">
        <v>6</v>
      </c>
      <c r="F54" s="68">
        <v>124.75</v>
      </c>
      <c r="G54" s="69">
        <f t="shared" ref="G54:G57" si="4">F54*E54</f>
        <v>748.5</v>
      </c>
      <c r="H54" s="28"/>
    </row>
    <row r="55" spans="1:8" ht="26.25" customHeight="1">
      <c r="A55" s="181" t="s">
        <v>99</v>
      </c>
      <c r="B55" s="39" t="s">
        <v>132</v>
      </c>
      <c r="C55" s="70" t="s">
        <v>35</v>
      </c>
      <c r="D55" s="66" t="s">
        <v>19</v>
      </c>
      <c r="E55" s="67">
        <v>1</v>
      </c>
      <c r="F55" s="68">
        <v>7.56</v>
      </c>
      <c r="G55" s="69">
        <f t="shared" si="4"/>
        <v>7.56</v>
      </c>
      <c r="H55" s="28"/>
    </row>
    <row r="56" spans="1:8" ht="38.25" customHeight="1">
      <c r="A56" s="181" t="s">
        <v>100</v>
      </c>
      <c r="B56" s="39" t="s">
        <v>133</v>
      </c>
      <c r="C56" s="70" t="s">
        <v>72</v>
      </c>
      <c r="D56" s="66" t="s">
        <v>19</v>
      </c>
      <c r="E56" s="67">
        <v>2</v>
      </c>
      <c r="F56" s="68">
        <v>186.03</v>
      </c>
      <c r="G56" s="69">
        <f t="shared" si="4"/>
        <v>372.06</v>
      </c>
      <c r="H56" s="28"/>
    </row>
    <row r="57" spans="1:8" ht="34.5" customHeight="1" thickBot="1">
      <c r="A57" s="181" t="s">
        <v>101</v>
      </c>
      <c r="B57" s="39" t="s">
        <v>134</v>
      </c>
      <c r="C57" s="70" t="s">
        <v>36</v>
      </c>
      <c r="D57" s="66" t="s">
        <v>19</v>
      </c>
      <c r="E57" s="67">
        <v>1</v>
      </c>
      <c r="F57" s="68">
        <v>10.98</v>
      </c>
      <c r="G57" s="69">
        <f t="shared" si="4"/>
        <v>10.98</v>
      </c>
      <c r="H57" s="28"/>
    </row>
    <row r="58" spans="1:8" ht="20.25" customHeight="1" thickTop="1" thickBot="1">
      <c r="A58" s="181"/>
      <c r="B58" s="43"/>
      <c r="C58" s="44" t="s">
        <v>5</v>
      </c>
      <c r="D58" s="85"/>
      <c r="E58" s="54"/>
      <c r="F58" s="55"/>
      <c r="G58" s="61">
        <f>SUM(G54:G57)</f>
        <v>1139.0999999999999</v>
      </c>
      <c r="H58" s="29"/>
    </row>
    <row r="59" spans="1:8" ht="24" customHeight="1" thickTop="1">
      <c r="A59" s="181"/>
      <c r="B59" s="97" t="s">
        <v>17</v>
      </c>
      <c r="C59" s="87" t="s">
        <v>37</v>
      </c>
      <c r="D59" s="37"/>
      <c r="E59" s="54"/>
      <c r="F59" s="55"/>
      <c r="G59" s="54"/>
      <c r="H59" s="32"/>
    </row>
    <row r="60" spans="1:8" ht="51" customHeight="1">
      <c r="A60" s="181" t="s">
        <v>86</v>
      </c>
      <c r="B60" s="52" t="s">
        <v>135</v>
      </c>
      <c r="C60" s="57" t="s">
        <v>65</v>
      </c>
      <c r="D60" s="53" t="s">
        <v>19</v>
      </c>
      <c r="E60" s="58">
        <v>3</v>
      </c>
      <c r="F60" s="51">
        <v>213.5</v>
      </c>
      <c r="G60" s="42">
        <f t="shared" ref="G60:G61" si="5">E60*F60</f>
        <v>640.5</v>
      </c>
      <c r="H60" s="32"/>
    </row>
    <row r="61" spans="1:8" ht="71.25" customHeight="1">
      <c r="A61" s="181" t="s">
        <v>102</v>
      </c>
      <c r="B61" s="52" t="s">
        <v>136</v>
      </c>
      <c r="C61" s="57" t="s">
        <v>64</v>
      </c>
      <c r="D61" s="53" t="s">
        <v>19</v>
      </c>
      <c r="E61" s="58">
        <v>3</v>
      </c>
      <c r="F61" s="51">
        <v>320.75</v>
      </c>
      <c r="G61" s="42">
        <f t="shared" si="5"/>
        <v>962.25</v>
      </c>
      <c r="H61" s="28"/>
    </row>
    <row r="62" spans="1:8" ht="39" customHeight="1">
      <c r="A62" s="181" t="s">
        <v>104</v>
      </c>
      <c r="B62" s="52" t="s">
        <v>137</v>
      </c>
      <c r="C62" s="57" t="s">
        <v>44</v>
      </c>
      <c r="D62" s="53" t="s">
        <v>19</v>
      </c>
      <c r="E62" s="58">
        <v>1</v>
      </c>
      <c r="F62" s="51">
        <v>461.65</v>
      </c>
      <c r="G62" s="42">
        <f>E62*F62</f>
        <v>461.65</v>
      </c>
      <c r="H62" s="28"/>
    </row>
    <row r="63" spans="1:8" ht="21.75" customHeight="1">
      <c r="A63" s="181" t="s">
        <v>105</v>
      </c>
      <c r="B63" s="39" t="s">
        <v>138</v>
      </c>
      <c r="C63" s="70" t="s">
        <v>39</v>
      </c>
      <c r="D63" s="66" t="s">
        <v>19</v>
      </c>
      <c r="E63" s="67">
        <v>2</v>
      </c>
      <c r="F63" s="68">
        <v>41.44</v>
      </c>
      <c r="G63" s="69">
        <f t="shared" ref="G63:G69" si="6">E63*F63</f>
        <v>82.88</v>
      </c>
      <c r="H63" s="28"/>
    </row>
    <row r="64" spans="1:8" ht="22.5" customHeight="1">
      <c r="A64" s="181" t="s">
        <v>103</v>
      </c>
      <c r="B64" s="39" t="s">
        <v>139</v>
      </c>
      <c r="C64" s="70" t="s">
        <v>40</v>
      </c>
      <c r="D64" s="66" t="s">
        <v>19</v>
      </c>
      <c r="E64" s="67">
        <v>2</v>
      </c>
      <c r="F64" s="68">
        <v>42.29</v>
      </c>
      <c r="G64" s="69">
        <f t="shared" si="6"/>
        <v>84.58</v>
      </c>
      <c r="H64" s="28"/>
    </row>
    <row r="65" spans="1:8" ht="41.25" customHeight="1">
      <c r="A65" s="181" t="s">
        <v>106</v>
      </c>
      <c r="B65" s="39" t="s">
        <v>140</v>
      </c>
      <c r="C65" s="70" t="s">
        <v>38</v>
      </c>
      <c r="D65" s="66" t="s">
        <v>19</v>
      </c>
      <c r="E65" s="67">
        <v>2</v>
      </c>
      <c r="F65" s="68">
        <v>104.6</v>
      </c>
      <c r="G65" s="69">
        <f t="shared" si="6"/>
        <v>209.2</v>
      </c>
      <c r="H65" s="28"/>
    </row>
    <row r="66" spans="1:8" ht="40.5" customHeight="1">
      <c r="A66" s="181" t="s">
        <v>107</v>
      </c>
      <c r="B66" s="39" t="s">
        <v>141</v>
      </c>
      <c r="C66" s="70" t="s">
        <v>66</v>
      </c>
      <c r="D66" s="66" t="s">
        <v>19</v>
      </c>
      <c r="E66" s="67">
        <v>2</v>
      </c>
      <c r="F66" s="68">
        <v>346.61</v>
      </c>
      <c r="G66" s="69">
        <f t="shared" si="6"/>
        <v>693.22</v>
      </c>
      <c r="H66" s="28"/>
    </row>
    <row r="67" spans="1:8" ht="66.75" customHeight="1">
      <c r="A67" s="181" t="s">
        <v>108</v>
      </c>
      <c r="B67" s="39" t="s">
        <v>142</v>
      </c>
      <c r="C67" s="70" t="s">
        <v>67</v>
      </c>
      <c r="D67" s="66" t="s">
        <v>19</v>
      </c>
      <c r="E67" s="67">
        <v>4</v>
      </c>
      <c r="F67" s="68">
        <v>290.33</v>
      </c>
      <c r="G67" s="69">
        <f t="shared" si="6"/>
        <v>1161.32</v>
      </c>
      <c r="H67" s="28"/>
    </row>
    <row r="68" spans="1:8" ht="42" customHeight="1">
      <c r="A68" s="181" t="s">
        <v>109</v>
      </c>
      <c r="B68" s="39" t="s">
        <v>143</v>
      </c>
      <c r="C68" s="70" t="s">
        <v>41</v>
      </c>
      <c r="D68" s="66" t="s">
        <v>20</v>
      </c>
      <c r="E68" s="67">
        <v>6</v>
      </c>
      <c r="F68" s="68">
        <v>9.85</v>
      </c>
      <c r="G68" s="69">
        <f t="shared" si="6"/>
        <v>59.099999999999994</v>
      </c>
      <c r="H68" s="28"/>
    </row>
    <row r="69" spans="1:8" ht="45" customHeight="1" thickBot="1">
      <c r="A69" s="181" t="s">
        <v>110</v>
      </c>
      <c r="B69" s="39" t="s">
        <v>144</v>
      </c>
      <c r="C69" s="70" t="s">
        <v>42</v>
      </c>
      <c r="D69" s="66" t="s">
        <v>20</v>
      </c>
      <c r="E69" s="67">
        <v>6</v>
      </c>
      <c r="F69" s="68">
        <v>12.3</v>
      </c>
      <c r="G69" s="69">
        <f t="shared" si="6"/>
        <v>73.800000000000011</v>
      </c>
      <c r="H69" s="28"/>
    </row>
    <row r="70" spans="1:8" ht="21.75" customHeight="1" thickTop="1" thickBot="1">
      <c r="A70" s="181"/>
      <c r="B70" s="43"/>
      <c r="C70" s="44" t="s">
        <v>5</v>
      </c>
      <c r="D70" s="85"/>
      <c r="E70" s="54"/>
      <c r="F70" s="55"/>
      <c r="G70" s="61">
        <f>SUM(G60:G69)</f>
        <v>4428.5</v>
      </c>
      <c r="H70" s="28"/>
    </row>
    <row r="71" spans="1:8" ht="22.5" customHeight="1" thickTop="1">
      <c r="A71" s="181"/>
      <c r="B71" s="99">
        <v>8</v>
      </c>
      <c r="C71" s="87" t="s">
        <v>10</v>
      </c>
      <c r="D71" s="37"/>
      <c r="E71" s="54"/>
      <c r="F71" s="55"/>
      <c r="G71" s="81"/>
      <c r="H71" s="28"/>
    </row>
    <row r="72" spans="1:8" ht="56.25" customHeight="1">
      <c r="A72" s="181" t="s">
        <v>89</v>
      </c>
      <c r="B72" s="86" t="s">
        <v>145</v>
      </c>
      <c r="C72" s="57" t="s">
        <v>47</v>
      </c>
      <c r="D72" s="53" t="s">
        <v>11</v>
      </c>
      <c r="E72" s="58">
        <v>25.23</v>
      </c>
      <c r="F72" s="51">
        <v>9.02</v>
      </c>
      <c r="G72" s="42">
        <f>E72*F72</f>
        <v>227.5746</v>
      </c>
      <c r="H72" s="30"/>
    </row>
    <row r="73" spans="1:8" ht="15.75">
      <c r="B73" s="152"/>
      <c r="C73" s="153" t="s">
        <v>5</v>
      </c>
      <c r="D73" s="154"/>
      <c r="E73" s="155"/>
      <c r="F73" s="156"/>
      <c r="G73" s="157">
        <f>SUM(G72:G72)</f>
        <v>227.5746</v>
      </c>
      <c r="H73" s="28"/>
    </row>
    <row r="74" spans="1:8" ht="15.75">
      <c r="B74" s="53"/>
      <c r="C74" s="159" t="s">
        <v>68</v>
      </c>
      <c r="D74" s="53"/>
      <c r="E74" s="58"/>
      <c r="F74" s="51"/>
      <c r="G74" s="160">
        <f>G73+G70+G58+G50+G40+G25+G22+G17</f>
        <v>92591.48000000001</v>
      </c>
      <c r="H74" s="30"/>
    </row>
    <row r="75" spans="1:8" ht="21.75" customHeight="1">
      <c r="B75" s="100">
        <v>9</v>
      </c>
      <c r="C75" s="161" t="s">
        <v>204</v>
      </c>
      <c r="D75" s="53"/>
      <c r="E75" s="58"/>
      <c r="F75" s="51"/>
      <c r="G75" s="160">
        <f>G74*0.2637</f>
        <v>24416.373276000002</v>
      </c>
      <c r="H75" s="30"/>
    </row>
    <row r="76" spans="1:8" ht="15.75" customHeight="1" thickBot="1">
      <c r="B76" s="162"/>
      <c r="C76" s="95"/>
      <c r="D76" s="49"/>
      <c r="E76" s="50"/>
      <c r="F76" s="46"/>
      <c r="G76" s="163"/>
      <c r="H76" s="30"/>
    </row>
    <row r="77" spans="1:8" ht="18.75" thickBot="1">
      <c r="B77" s="79"/>
      <c r="C77" s="95" t="s">
        <v>12</v>
      </c>
      <c r="D77" s="158"/>
      <c r="E77" s="158"/>
      <c r="F77" s="170"/>
      <c r="G77" s="171">
        <f>G75+G74</f>
        <v>117007.85327600001</v>
      </c>
      <c r="H77" s="27"/>
    </row>
    <row r="78" spans="1:8" ht="39" customHeight="1">
      <c r="B78" s="286" t="s">
        <v>264</v>
      </c>
      <c r="C78" s="287"/>
      <c r="D78" s="287"/>
      <c r="E78" s="287"/>
      <c r="F78" s="287"/>
      <c r="G78" s="287"/>
      <c r="H78" s="29"/>
    </row>
    <row r="79" spans="1:8">
      <c r="B79" s="18"/>
      <c r="C79" s="19"/>
      <c r="D79" s="17"/>
      <c r="E79" s="17"/>
      <c r="F79" s="17"/>
      <c r="G79" s="25"/>
      <c r="H79" s="30"/>
    </row>
    <row r="80" spans="1:8">
      <c r="B80" s="20"/>
      <c r="C80" s="21"/>
      <c r="D80" s="22"/>
      <c r="E80" s="22"/>
      <c r="F80" s="22"/>
      <c r="G80" s="23"/>
      <c r="H80" s="33"/>
    </row>
    <row r="81" spans="7:8" ht="17.45" customHeight="1">
      <c r="H81" s="35"/>
    </row>
    <row r="82" spans="7:8">
      <c r="G82" s="11"/>
      <c r="H82" s="35"/>
    </row>
    <row r="83" spans="7:8">
      <c r="G83" s="11"/>
      <c r="H83" s="35"/>
    </row>
  </sheetData>
  <mergeCells count="1">
    <mergeCell ref="B78:G78"/>
  </mergeCells>
  <phoneticPr fontId="0" type="noConversion"/>
  <pageMargins left="0.39370078740157483" right="0" top="0.39370078740157483" bottom="0" header="0" footer="0.39370078740157483"/>
  <pageSetup paperSize="9" scale="62" orientation="landscape" horizontalDpi="360" verticalDpi="360" r:id="rId1"/>
  <headerFooter alignWithMargins="0"/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47"/>
  <sheetViews>
    <sheetView topLeftCell="A31" workbookViewId="0">
      <selection activeCell="G51" sqref="G51"/>
    </sheetView>
  </sheetViews>
  <sheetFormatPr defaultRowHeight="12.75"/>
  <cols>
    <col min="7" max="7" width="11.5703125" customWidth="1"/>
    <col min="8" max="8" width="17.7109375" customWidth="1"/>
  </cols>
  <sheetData>
    <row r="3" spans="1:8">
      <c r="A3" s="193" t="s">
        <v>165</v>
      </c>
      <c r="B3" s="194"/>
      <c r="C3" s="195"/>
      <c r="D3" s="195"/>
      <c r="E3" s="195"/>
      <c r="F3" s="195"/>
      <c r="G3" s="196"/>
      <c r="H3" s="197" t="s">
        <v>166</v>
      </c>
    </row>
    <row r="4" spans="1:8">
      <c r="A4" s="290" t="s">
        <v>202</v>
      </c>
      <c r="B4" s="291"/>
      <c r="C4" s="291"/>
      <c r="D4" s="291"/>
      <c r="E4" s="291"/>
      <c r="F4" s="291"/>
      <c r="G4" s="291"/>
      <c r="H4" s="292"/>
    </row>
    <row r="5" spans="1:8">
      <c r="A5" s="293"/>
      <c r="B5" s="294"/>
      <c r="C5" s="294"/>
      <c r="D5" s="294"/>
      <c r="E5" s="294"/>
      <c r="F5" s="294"/>
      <c r="G5" s="294"/>
      <c r="H5" s="295"/>
    </row>
    <row r="6" spans="1:8">
      <c r="A6" s="198" t="s">
        <v>167</v>
      </c>
      <c r="B6" s="199"/>
      <c r="C6" s="200"/>
      <c r="D6" s="199"/>
      <c r="E6" s="199"/>
      <c r="F6" s="199"/>
      <c r="G6" s="199"/>
      <c r="H6" s="201"/>
    </row>
    <row r="8" spans="1:8" ht="15.75">
      <c r="A8" s="296" t="s">
        <v>168</v>
      </c>
      <c r="B8" s="296"/>
      <c r="C8" s="296"/>
      <c r="D8" s="296"/>
      <c r="E8" s="296"/>
      <c r="F8" s="296"/>
      <c r="G8" s="296"/>
      <c r="H8" s="296"/>
    </row>
    <row r="9" spans="1:8" ht="15.75">
      <c r="A9" s="202"/>
      <c r="B9" s="203"/>
      <c r="C9" s="204"/>
      <c r="D9" s="204"/>
      <c r="E9" s="205"/>
      <c r="F9" s="205"/>
      <c r="G9" s="205"/>
      <c r="H9" s="205"/>
    </row>
    <row r="10" spans="1:8">
      <c r="A10" s="297" t="s">
        <v>169</v>
      </c>
      <c r="B10" s="298"/>
      <c r="C10" s="298"/>
      <c r="D10" s="298"/>
      <c r="E10" s="298"/>
      <c r="F10" s="298"/>
      <c r="G10" s="298"/>
      <c r="H10" s="299"/>
    </row>
    <row r="11" spans="1:8">
      <c r="A11" s="300" t="s">
        <v>170</v>
      </c>
      <c r="B11" s="301"/>
      <c r="C11" s="301"/>
      <c r="D11" s="301"/>
      <c r="E11" s="301"/>
      <c r="F11" s="301"/>
      <c r="G11" s="302"/>
      <c r="H11" s="206" t="s">
        <v>171</v>
      </c>
    </row>
    <row r="12" spans="1:8">
      <c r="A12" s="207" t="s">
        <v>172</v>
      </c>
      <c r="B12" s="208"/>
      <c r="C12" s="208"/>
      <c r="D12" s="208"/>
      <c r="E12" s="208"/>
      <c r="F12" s="209"/>
      <c r="G12" s="210"/>
      <c r="H12" s="211">
        <v>4.5599999999999996</v>
      </c>
    </row>
    <row r="13" spans="1:8">
      <c r="A13" s="207" t="s">
        <v>173</v>
      </c>
      <c r="B13" s="208"/>
      <c r="C13" s="208"/>
      <c r="D13" s="208"/>
      <c r="E13" s="208"/>
      <c r="F13" s="209"/>
      <c r="G13" s="210"/>
      <c r="H13" s="211">
        <v>0.8</v>
      </c>
    </row>
    <row r="14" spans="1:8">
      <c r="A14" s="207" t="s">
        <v>174</v>
      </c>
      <c r="B14" s="208"/>
      <c r="C14" s="208"/>
      <c r="D14" s="208"/>
      <c r="E14" s="208"/>
      <c r="F14" s="209"/>
      <c r="G14" s="210"/>
      <c r="H14" s="211">
        <v>0.97</v>
      </c>
    </row>
    <row r="15" spans="1:8">
      <c r="A15" s="207" t="s">
        <v>175</v>
      </c>
      <c r="B15" s="208"/>
      <c r="C15" s="208"/>
      <c r="D15" s="208"/>
      <c r="E15" s="208"/>
      <c r="F15" s="209"/>
      <c r="G15" s="210"/>
      <c r="H15" s="211">
        <v>0</v>
      </c>
    </row>
    <row r="16" spans="1:8">
      <c r="A16" s="288" t="s">
        <v>176</v>
      </c>
      <c r="B16" s="289"/>
      <c r="C16" s="289"/>
      <c r="D16" s="289"/>
      <c r="E16" s="289"/>
      <c r="F16" s="289"/>
      <c r="G16" s="289"/>
      <c r="H16" s="212">
        <f>SUM(H12:H15)</f>
        <v>6.3299999999999992</v>
      </c>
    </row>
    <row r="17" spans="1:8">
      <c r="A17" s="297" t="s">
        <v>177</v>
      </c>
      <c r="B17" s="298"/>
      <c r="C17" s="298"/>
      <c r="D17" s="298"/>
      <c r="E17" s="298"/>
      <c r="F17" s="298"/>
      <c r="G17" s="298"/>
      <c r="H17" s="299"/>
    </row>
    <row r="18" spans="1:8">
      <c r="A18" s="300" t="s">
        <v>170</v>
      </c>
      <c r="B18" s="301"/>
      <c r="C18" s="301"/>
      <c r="D18" s="301"/>
      <c r="E18" s="301"/>
      <c r="F18" s="301"/>
      <c r="G18" s="302"/>
      <c r="H18" s="206" t="s">
        <v>171</v>
      </c>
    </row>
    <row r="19" spans="1:8">
      <c r="A19" s="213" t="s">
        <v>178</v>
      </c>
      <c r="B19" s="214"/>
      <c r="C19" s="214"/>
      <c r="D19" s="214"/>
      <c r="E19" s="215"/>
      <c r="F19" s="216"/>
      <c r="G19" s="217"/>
      <c r="H19" s="211">
        <v>0.59</v>
      </c>
    </row>
    <row r="20" spans="1:8">
      <c r="A20" s="288" t="s">
        <v>179</v>
      </c>
      <c r="B20" s="289"/>
      <c r="C20" s="289"/>
      <c r="D20" s="289"/>
      <c r="E20" s="289"/>
      <c r="F20" s="289"/>
      <c r="G20" s="289"/>
      <c r="H20" s="212">
        <f>SUM(H19:H19)</f>
        <v>0.59</v>
      </c>
    </row>
    <row r="21" spans="1:8">
      <c r="A21" s="297" t="s">
        <v>180</v>
      </c>
      <c r="B21" s="298"/>
      <c r="C21" s="298"/>
      <c r="D21" s="298"/>
      <c r="E21" s="298"/>
      <c r="F21" s="298"/>
      <c r="G21" s="298"/>
      <c r="H21" s="299"/>
    </row>
    <row r="22" spans="1:8">
      <c r="A22" s="300" t="s">
        <v>170</v>
      </c>
      <c r="B22" s="301"/>
      <c r="C22" s="301"/>
      <c r="D22" s="301"/>
      <c r="E22" s="301"/>
      <c r="F22" s="301"/>
      <c r="G22" s="302"/>
      <c r="H22" s="206" t="s">
        <v>171</v>
      </c>
    </row>
    <row r="23" spans="1:8">
      <c r="A23" s="303" t="s">
        <v>181</v>
      </c>
      <c r="B23" s="304"/>
      <c r="C23" s="304"/>
      <c r="D23" s="304"/>
      <c r="E23" s="304"/>
      <c r="F23" s="304"/>
      <c r="G23" s="305"/>
      <c r="H23" s="211">
        <v>6.16</v>
      </c>
    </row>
    <row r="24" spans="1:8">
      <c r="A24" s="288" t="s">
        <v>182</v>
      </c>
      <c r="B24" s="289"/>
      <c r="C24" s="289"/>
      <c r="D24" s="289"/>
      <c r="E24" s="289"/>
      <c r="F24" s="289"/>
      <c r="G24" s="289"/>
      <c r="H24" s="212">
        <f>SUM(H23:H23)</f>
        <v>6.16</v>
      </c>
    </row>
    <row r="25" spans="1:8">
      <c r="A25" s="297" t="s">
        <v>183</v>
      </c>
      <c r="B25" s="298"/>
      <c r="C25" s="298"/>
      <c r="D25" s="298"/>
      <c r="E25" s="298"/>
      <c r="F25" s="298"/>
      <c r="G25" s="298"/>
      <c r="H25" s="299"/>
    </row>
    <row r="26" spans="1:8">
      <c r="A26" s="300" t="s">
        <v>170</v>
      </c>
      <c r="B26" s="301"/>
      <c r="C26" s="301"/>
      <c r="D26" s="301"/>
      <c r="E26" s="301"/>
      <c r="F26" s="301"/>
      <c r="G26" s="302"/>
      <c r="H26" s="206" t="s">
        <v>171</v>
      </c>
    </row>
    <row r="27" spans="1:8">
      <c r="A27" s="207" t="s">
        <v>184</v>
      </c>
      <c r="B27" s="208"/>
      <c r="C27" s="208"/>
      <c r="D27" s="208"/>
      <c r="E27" s="208"/>
      <c r="F27" s="209"/>
      <c r="G27" s="218"/>
      <c r="H27" s="211">
        <v>2</v>
      </c>
    </row>
    <row r="28" spans="1:8">
      <c r="A28" s="207" t="s">
        <v>185</v>
      </c>
      <c r="B28" s="208"/>
      <c r="C28" s="208"/>
      <c r="D28" s="208"/>
      <c r="E28" s="208"/>
      <c r="F28" s="209"/>
      <c r="G28" s="218"/>
      <c r="H28" s="219">
        <v>3</v>
      </c>
    </row>
    <row r="29" spans="1:8">
      <c r="A29" s="207" t="s">
        <v>186</v>
      </c>
      <c r="B29" s="208"/>
      <c r="C29" s="208"/>
      <c r="D29" s="208"/>
      <c r="E29" s="208"/>
      <c r="F29" s="209"/>
      <c r="G29" s="218"/>
      <c r="H29" s="219">
        <v>0.65</v>
      </c>
    </row>
    <row r="30" spans="1:8">
      <c r="A30" s="303" t="s">
        <v>187</v>
      </c>
      <c r="B30" s="304"/>
      <c r="C30" s="304"/>
      <c r="D30" s="304"/>
      <c r="E30" s="304"/>
      <c r="F30" s="304"/>
      <c r="G30" s="305"/>
      <c r="H30" s="219">
        <v>4.5</v>
      </c>
    </row>
    <row r="31" spans="1:8">
      <c r="A31" s="288" t="s">
        <v>188</v>
      </c>
      <c r="B31" s="289"/>
      <c r="C31" s="289"/>
      <c r="D31" s="289"/>
      <c r="E31" s="289"/>
      <c r="F31" s="289"/>
      <c r="G31" s="306"/>
      <c r="H31" s="212">
        <f>SUM(H27:H30)</f>
        <v>10.15</v>
      </c>
    </row>
    <row r="32" spans="1:8">
      <c r="A32" s="220"/>
      <c r="B32" s="221"/>
      <c r="C32" s="222"/>
      <c r="D32" s="223"/>
      <c r="E32" s="223"/>
      <c r="F32" s="223"/>
      <c r="G32" s="223"/>
      <c r="H32" s="224"/>
    </row>
    <row r="33" spans="1:8">
      <c r="A33" s="307" t="s">
        <v>189</v>
      </c>
      <c r="B33" s="307"/>
      <c r="C33" s="307"/>
      <c r="D33" s="307"/>
      <c r="E33" s="307"/>
      <c r="F33" s="307"/>
      <c r="G33" s="307"/>
      <c r="H33" s="307"/>
    </row>
    <row r="34" spans="1:8" ht="13.5" thickBot="1">
      <c r="A34" s="225"/>
      <c r="B34" s="225"/>
      <c r="C34" s="225"/>
      <c r="D34" s="225"/>
      <c r="E34" s="225"/>
      <c r="F34" s="225"/>
      <c r="G34" s="225"/>
      <c r="H34" s="225"/>
    </row>
    <row r="35" spans="1:8" ht="13.5" thickBot="1">
      <c r="A35" s="319" t="s">
        <v>190</v>
      </c>
      <c r="B35" s="322" t="s">
        <v>191</v>
      </c>
      <c r="C35" s="322"/>
      <c r="D35" s="322"/>
      <c r="E35" s="322"/>
      <c r="F35" s="322"/>
      <c r="G35" s="323" t="s">
        <v>192</v>
      </c>
      <c r="H35" s="326" t="s">
        <v>193</v>
      </c>
    </row>
    <row r="36" spans="1:8">
      <c r="A36" s="320"/>
      <c r="B36" s="329"/>
      <c r="C36" s="309" t="s">
        <v>194</v>
      </c>
      <c r="D36" s="310"/>
      <c r="E36" s="310"/>
      <c r="F36" s="310"/>
      <c r="G36" s="324"/>
      <c r="H36" s="327"/>
    </row>
    <row r="37" spans="1:8" ht="13.5" thickBot="1">
      <c r="A37" s="321"/>
      <c r="B37" s="330"/>
      <c r="C37" s="311"/>
      <c r="D37" s="311"/>
      <c r="E37" s="311"/>
      <c r="F37" s="311"/>
      <c r="G37" s="325"/>
      <c r="H37" s="328"/>
    </row>
    <row r="38" spans="1:8">
      <c r="A38" s="226"/>
      <c r="B38" s="227"/>
      <c r="C38" s="228"/>
      <c r="D38" s="228"/>
      <c r="E38" s="228"/>
      <c r="F38" s="228"/>
      <c r="G38" s="229"/>
      <c r="H38" s="230"/>
    </row>
    <row r="39" spans="1:8">
      <c r="A39" s="312" t="s">
        <v>195</v>
      </c>
      <c r="B39" s="312"/>
      <c r="C39" s="312"/>
      <c r="D39" s="312"/>
      <c r="E39" s="312"/>
      <c r="F39" s="312"/>
      <c r="G39" s="312"/>
      <c r="H39" s="312"/>
    </row>
    <row r="40" spans="1:8">
      <c r="A40" s="312" t="s">
        <v>196</v>
      </c>
      <c r="B40" s="312"/>
      <c r="C40" s="312"/>
      <c r="D40" s="312"/>
      <c r="E40" s="312"/>
      <c r="F40" s="312"/>
      <c r="G40" s="312"/>
      <c r="H40" s="312"/>
    </row>
    <row r="41" spans="1:8">
      <c r="A41" s="312" t="s">
        <v>197</v>
      </c>
      <c r="B41" s="312"/>
      <c r="C41" s="312"/>
      <c r="D41" s="312"/>
      <c r="E41" s="312"/>
      <c r="F41" s="312"/>
      <c r="G41" s="312"/>
      <c r="H41" s="312"/>
    </row>
    <row r="42" spans="1:8">
      <c r="A42" s="312" t="s">
        <v>198</v>
      </c>
      <c r="B42" s="312"/>
      <c r="C42" s="312"/>
      <c r="D42" s="312"/>
      <c r="E42" s="312"/>
      <c r="F42" s="312"/>
      <c r="G42" s="312"/>
      <c r="H42" s="312"/>
    </row>
    <row r="43" spans="1:8" ht="13.5" thickBot="1">
      <c r="A43" s="226"/>
      <c r="B43" s="227"/>
      <c r="C43" s="228"/>
      <c r="D43" s="228"/>
      <c r="E43" s="228"/>
      <c r="F43" s="228"/>
      <c r="G43" s="229"/>
      <c r="H43" s="230"/>
    </row>
    <row r="44" spans="1:8" ht="13.5" thickTop="1">
      <c r="F44" s="313" t="s">
        <v>199</v>
      </c>
      <c r="G44" s="314"/>
      <c r="H44" s="317">
        <f>(ROUND((1+H16/100)*(1+H20/100)*(1+H24/100)/(1-H31/100),4))-1</f>
        <v>0.26370000000000005</v>
      </c>
    </row>
    <row r="45" spans="1:8" ht="13.5" thickBot="1">
      <c r="A45" s="231"/>
      <c r="F45" s="315"/>
      <c r="G45" s="316"/>
      <c r="H45" s="318"/>
    </row>
    <row r="46" spans="1:8" ht="13.5" thickTop="1">
      <c r="A46" s="232" t="s">
        <v>200</v>
      </c>
      <c r="B46" s="233"/>
      <c r="C46" s="233"/>
      <c r="D46" s="234"/>
      <c r="E46" s="234"/>
      <c r="F46" s="233"/>
    </row>
    <row r="47" spans="1:8">
      <c r="A47" s="308" t="s">
        <v>201</v>
      </c>
      <c r="B47" s="308"/>
      <c r="C47" s="308"/>
      <c r="D47" s="308"/>
      <c r="E47" s="308"/>
      <c r="F47" s="308"/>
    </row>
  </sheetData>
  <mergeCells count="30">
    <mergeCell ref="A47:F47"/>
    <mergeCell ref="C36:F37"/>
    <mergeCell ref="A39:H39"/>
    <mergeCell ref="A40:H40"/>
    <mergeCell ref="A41:H41"/>
    <mergeCell ref="A42:H42"/>
    <mergeCell ref="F44:G45"/>
    <mergeCell ref="H44:H45"/>
    <mergeCell ref="A35:A37"/>
    <mergeCell ref="B35:F35"/>
    <mergeCell ref="G35:G37"/>
    <mergeCell ref="H35:H37"/>
    <mergeCell ref="B36:B37"/>
    <mergeCell ref="A25:H25"/>
    <mergeCell ref="A26:G26"/>
    <mergeCell ref="A30:G30"/>
    <mergeCell ref="A31:G31"/>
    <mergeCell ref="A33:H33"/>
    <mergeCell ref="A24:G24"/>
    <mergeCell ref="A4:H5"/>
    <mergeCell ref="A8:H8"/>
    <mergeCell ref="A10:H10"/>
    <mergeCell ref="A11:G11"/>
    <mergeCell ref="A16:G16"/>
    <mergeCell ref="A17:H17"/>
    <mergeCell ref="A18:G18"/>
    <mergeCell ref="A20:G20"/>
    <mergeCell ref="A21:H21"/>
    <mergeCell ref="A22:G22"/>
    <mergeCell ref="A23:G23"/>
  </mergeCells>
  <dataValidations count="1">
    <dataValidation type="list" allowBlank="1" showInputMessage="1" showErrorMessage="1" sqref="A47:F47">
      <formula1>$AI$14:$AI$19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view="pageBreakPreview" zoomScale="60" zoomScaleNormal="50" workbookViewId="0">
      <selection activeCell="A2" sqref="A2"/>
    </sheetView>
  </sheetViews>
  <sheetFormatPr defaultRowHeight="12.75"/>
  <cols>
    <col min="1" max="1" width="7" customWidth="1"/>
    <col min="5" max="5" width="0.5703125" customWidth="1"/>
    <col min="6" max="6" width="26" customWidth="1"/>
    <col min="7" max="7" width="27.5703125" customWidth="1"/>
    <col min="8" max="8" width="25.5703125" customWidth="1"/>
    <col min="9" max="9" width="21.85546875" customWidth="1"/>
    <col min="10" max="10" width="22.5703125" customWidth="1"/>
  </cols>
  <sheetData>
    <row r="1" spans="1:10" ht="29.25" customHeight="1">
      <c r="A1" s="337" t="s">
        <v>267</v>
      </c>
      <c r="B1" s="338"/>
      <c r="C1" s="338"/>
      <c r="D1" s="338"/>
      <c r="E1" s="338"/>
      <c r="F1" s="338"/>
      <c r="G1" s="338"/>
      <c r="H1" s="338"/>
      <c r="I1" s="338"/>
      <c r="J1" s="339"/>
    </row>
    <row r="2" spans="1:10" ht="35.25" customHeight="1">
      <c r="A2" s="124" t="str">
        <f>'Planilha Orçamentária'!B3</f>
        <v>Obra : Reforma do terminal rodoviário</v>
      </c>
      <c r="B2" s="125"/>
      <c r="C2" s="126"/>
      <c r="D2" s="126"/>
      <c r="E2" s="126"/>
      <c r="F2" s="126"/>
      <c r="G2" s="126"/>
      <c r="H2" s="126"/>
      <c r="I2" s="127"/>
      <c r="J2" s="128"/>
    </row>
    <row r="3" spans="1:10" ht="27" customHeight="1">
      <c r="A3" s="124" t="str">
        <f>'Planilha Orçamentária'!B4</f>
        <v>Local :  Terminal Rodoviário - Santo Antônio de Pádua - RJ</v>
      </c>
      <c r="B3" s="125"/>
      <c r="C3" s="126"/>
      <c r="D3" s="126"/>
      <c r="E3" s="126"/>
      <c r="F3" s="126"/>
      <c r="G3" s="126"/>
      <c r="H3" s="126"/>
      <c r="I3" s="127"/>
      <c r="J3" s="128"/>
    </row>
    <row r="4" spans="1:10" ht="18">
      <c r="A4" s="129"/>
      <c r="B4" s="125"/>
      <c r="C4" s="126"/>
      <c r="D4" s="126"/>
      <c r="E4" s="126"/>
      <c r="F4" s="126"/>
      <c r="G4" s="125"/>
      <c r="H4" s="126"/>
      <c r="I4" s="127"/>
      <c r="J4" s="128"/>
    </row>
    <row r="5" spans="1:10" ht="26.45" customHeight="1">
      <c r="A5" s="130"/>
      <c r="B5" s="331" t="s">
        <v>22</v>
      </c>
      <c r="C5" s="344"/>
      <c r="D5" s="344"/>
      <c r="E5" s="344"/>
      <c r="F5" s="345"/>
      <c r="G5" s="102"/>
      <c r="H5" s="340" t="s">
        <v>28</v>
      </c>
      <c r="I5" s="341"/>
      <c r="J5" s="342"/>
    </row>
    <row r="6" spans="1:10" ht="18">
      <c r="A6" s="131" t="str">
        <f>'[1]PLANILHA RECUP MORADIAS'!A7</f>
        <v>ITEM</v>
      </c>
      <c r="B6" s="349"/>
      <c r="C6" s="350"/>
      <c r="D6" s="350"/>
      <c r="E6" s="350"/>
      <c r="F6" s="351"/>
      <c r="G6" s="103" t="s">
        <v>23</v>
      </c>
      <c r="H6" s="104"/>
      <c r="I6" s="105"/>
      <c r="J6" s="132"/>
    </row>
    <row r="7" spans="1:10" ht="22.7" customHeight="1">
      <c r="A7" s="133"/>
      <c r="B7" s="346"/>
      <c r="C7" s="347"/>
      <c r="D7" s="347"/>
      <c r="E7" s="347"/>
      <c r="F7" s="348"/>
      <c r="G7" s="103" t="s">
        <v>24</v>
      </c>
      <c r="H7" s="106" t="s">
        <v>25</v>
      </c>
      <c r="I7" s="107" t="s">
        <v>26</v>
      </c>
      <c r="J7" s="134" t="s">
        <v>3</v>
      </c>
    </row>
    <row r="8" spans="1:10" ht="29.25" customHeight="1">
      <c r="A8" s="135"/>
      <c r="B8" s="108"/>
      <c r="C8" s="102"/>
      <c r="D8" s="102"/>
      <c r="E8" s="102"/>
      <c r="F8" s="102"/>
      <c r="G8" s="167"/>
      <c r="H8" s="122">
        <f>G8/2</f>
        <v>0</v>
      </c>
      <c r="I8" s="118">
        <f>G8-H8</f>
        <v>0</v>
      </c>
      <c r="J8" s="136">
        <f t="shared" ref="J8:J14" si="0">SUM(H8:I8)</f>
        <v>0</v>
      </c>
    </row>
    <row r="9" spans="1:10" ht="18.75" customHeight="1">
      <c r="A9" s="137" t="str">
        <f>'Planilha Orçamentária'!B8</f>
        <v>1</v>
      </c>
      <c r="B9" s="110" t="str">
        <f>'Planilha Orçamentária'!C8</f>
        <v>SERVIÇOS PRELIMINARES</v>
      </c>
      <c r="C9" s="111"/>
      <c r="D9" s="112"/>
      <c r="E9" s="112"/>
      <c r="F9" s="112"/>
      <c r="G9" s="123"/>
      <c r="H9" s="120">
        <v>0.5</v>
      </c>
      <c r="I9" s="120">
        <v>0.5</v>
      </c>
      <c r="J9" s="138">
        <f t="shared" si="0"/>
        <v>1</v>
      </c>
    </row>
    <row r="10" spans="1:10" ht="23.25" customHeight="1">
      <c r="A10" s="139"/>
      <c r="B10" s="108"/>
      <c r="C10" s="102"/>
      <c r="D10" s="102"/>
      <c r="E10" s="102"/>
      <c r="F10" s="102"/>
      <c r="G10" s="167"/>
      <c r="H10" s="118">
        <f>G10/2</f>
        <v>0</v>
      </c>
      <c r="I10" s="118">
        <f>G10-H10</f>
        <v>0</v>
      </c>
      <c r="J10" s="136">
        <f t="shared" si="0"/>
        <v>0</v>
      </c>
    </row>
    <row r="11" spans="1:10" ht="36" customHeight="1">
      <c r="A11" s="137" t="str">
        <f>'Planilha Orçamentária'!B18</f>
        <v>2</v>
      </c>
      <c r="B11" s="353" t="str">
        <f>'Planilha Orçamentária'!C18</f>
        <v>ESTRUTURAS DE CONCRETO (TRAVESSIAS E RAMPAS)</v>
      </c>
      <c r="C11" s="354"/>
      <c r="D11" s="354"/>
      <c r="E11" s="354"/>
      <c r="F11" s="354"/>
      <c r="G11" s="169"/>
      <c r="H11" s="120">
        <v>0.5</v>
      </c>
      <c r="I11" s="120">
        <v>0.5</v>
      </c>
      <c r="J11" s="138">
        <f t="shared" si="0"/>
        <v>1</v>
      </c>
    </row>
    <row r="12" spans="1:10" ht="24" customHeight="1">
      <c r="A12" s="139"/>
      <c r="B12" s="108"/>
      <c r="C12" s="102"/>
      <c r="D12" s="102"/>
      <c r="E12" s="102"/>
      <c r="F12" s="109"/>
      <c r="G12" s="117"/>
      <c r="H12" s="118">
        <f>G12/2</f>
        <v>0</v>
      </c>
      <c r="I12" s="118">
        <f>G12-H12</f>
        <v>0</v>
      </c>
      <c r="J12" s="136">
        <f t="shared" si="0"/>
        <v>0</v>
      </c>
    </row>
    <row r="13" spans="1:10" ht="27.75" customHeight="1">
      <c r="A13" s="137" t="str">
        <f>'Planilha Orçamentária'!B23</f>
        <v>3</v>
      </c>
      <c r="B13" s="110" t="str">
        <f>'Planilha Orçamentária'!C23</f>
        <v>ALVENARIA</v>
      </c>
      <c r="C13" s="112"/>
      <c r="D13" s="112"/>
      <c r="E13" s="112"/>
      <c r="F13" s="113"/>
      <c r="G13" s="114"/>
      <c r="H13" s="120">
        <v>0.5</v>
      </c>
      <c r="I13" s="120">
        <v>0.5</v>
      </c>
      <c r="J13" s="138">
        <f t="shared" si="0"/>
        <v>1</v>
      </c>
    </row>
    <row r="14" spans="1:10" ht="24" customHeight="1">
      <c r="A14" s="139"/>
      <c r="B14" s="108"/>
      <c r="C14" s="102"/>
      <c r="D14" s="102"/>
      <c r="E14" s="102"/>
      <c r="F14" s="109"/>
      <c r="G14" s="117"/>
      <c r="H14" s="118">
        <f>G14/2</f>
        <v>0</v>
      </c>
      <c r="I14" s="118">
        <f>G14-H14</f>
        <v>0</v>
      </c>
      <c r="J14" s="136">
        <f t="shared" si="0"/>
        <v>0</v>
      </c>
    </row>
    <row r="15" spans="1:10" ht="27" customHeight="1">
      <c r="A15" s="137" t="str">
        <f>'Planilha Orçamentária'!B33</f>
        <v>4</v>
      </c>
      <c r="B15" s="110" t="str">
        <f>'Planilha Orçamentária'!C33</f>
        <v>ESQUADRIAS</v>
      </c>
      <c r="C15" s="112"/>
      <c r="D15" s="112"/>
      <c r="E15" s="112"/>
      <c r="F15" s="113"/>
      <c r="G15" s="114"/>
      <c r="H15" s="120">
        <v>0.5</v>
      </c>
      <c r="I15" s="120">
        <v>0.5</v>
      </c>
      <c r="J15" s="145">
        <v>1</v>
      </c>
    </row>
    <row r="16" spans="1:10" ht="24" customHeight="1">
      <c r="A16" s="140"/>
      <c r="B16" s="108"/>
      <c r="C16" s="102"/>
      <c r="D16" s="102"/>
      <c r="E16" s="102"/>
      <c r="F16" s="109"/>
      <c r="G16" s="117"/>
      <c r="H16" s="118">
        <f>G16/2</f>
        <v>0</v>
      </c>
      <c r="I16" s="118">
        <f>G16-H16</f>
        <v>0</v>
      </c>
      <c r="J16" s="136">
        <f>SUM(H16:I16)</f>
        <v>0</v>
      </c>
    </row>
    <row r="17" spans="1:10" ht="27.75" customHeight="1">
      <c r="A17" s="137" t="str">
        <f>'Planilha Orçamentária'!B41</f>
        <v>5</v>
      </c>
      <c r="B17" s="110" t="str">
        <f>'Planilha Orçamentária'!C41</f>
        <v>REVESTIMENTO</v>
      </c>
      <c r="C17" s="112"/>
      <c r="D17" s="112"/>
      <c r="E17" s="112"/>
      <c r="F17" s="113"/>
      <c r="G17" s="115"/>
      <c r="H17" s="120">
        <v>0.5</v>
      </c>
      <c r="I17" s="120">
        <v>0.5</v>
      </c>
      <c r="J17" s="145">
        <v>1</v>
      </c>
    </row>
    <row r="18" spans="1:10" ht="23.25" customHeight="1">
      <c r="A18" s="139"/>
      <c r="B18" s="108"/>
      <c r="C18" s="102"/>
      <c r="D18" s="102"/>
      <c r="E18" s="102"/>
      <c r="F18" s="109"/>
      <c r="G18" s="117"/>
      <c r="H18" s="118">
        <f>G18/2</f>
        <v>0</v>
      </c>
      <c r="I18" s="118">
        <f>G18-H18</f>
        <v>0</v>
      </c>
      <c r="J18" s="136">
        <f>SUM(H18:I18)</f>
        <v>0</v>
      </c>
    </row>
    <row r="19" spans="1:10" ht="21.75" customHeight="1">
      <c r="A19" s="137" t="str">
        <f>'Planilha Orçamentária'!B53</f>
        <v>6</v>
      </c>
      <c r="B19" s="110" t="str">
        <f>'Planilha Orçamentária'!C53</f>
        <v>INSTALAÇÕES ELÉTRICAS</v>
      </c>
      <c r="C19" s="112"/>
      <c r="D19" s="112"/>
      <c r="E19" s="112"/>
      <c r="F19" s="113"/>
      <c r="G19" s="115"/>
      <c r="H19" s="120">
        <v>0.5</v>
      </c>
      <c r="I19" s="120">
        <v>0.5</v>
      </c>
      <c r="J19" s="145">
        <v>1</v>
      </c>
    </row>
    <row r="20" spans="1:10" ht="24" customHeight="1">
      <c r="A20" s="139"/>
      <c r="B20" s="343" t="str">
        <f>'Planilha Orçamentária'!C59</f>
        <v>INSTALAÇÕES HIDROSANITÁRIAS</v>
      </c>
      <c r="C20" s="344"/>
      <c r="D20" s="344"/>
      <c r="E20" s="344"/>
      <c r="F20" s="345"/>
      <c r="G20" s="117"/>
      <c r="H20" s="118">
        <f>G20/2</f>
        <v>0</v>
      </c>
      <c r="I20" s="118">
        <f>G20-H20</f>
        <v>0</v>
      </c>
      <c r="J20" s="136">
        <f>SUM(I20:I20)</f>
        <v>0</v>
      </c>
    </row>
    <row r="21" spans="1:10" ht="24.75" customHeight="1">
      <c r="A21" s="137" t="str">
        <f>'Planilha Orçamentária'!B59</f>
        <v>7</v>
      </c>
      <c r="B21" s="346"/>
      <c r="C21" s="347"/>
      <c r="D21" s="347"/>
      <c r="E21" s="347"/>
      <c r="F21" s="348"/>
      <c r="G21" s="114"/>
      <c r="H21" s="120">
        <v>0.5</v>
      </c>
      <c r="I21" s="120">
        <v>0.5</v>
      </c>
      <c r="J21" s="145">
        <v>1</v>
      </c>
    </row>
    <row r="22" spans="1:10" ht="23.25" customHeight="1">
      <c r="A22" s="141"/>
      <c r="B22" s="352" t="str">
        <f>'Planilha Orçamentária'!C71</f>
        <v xml:space="preserve">PINTURA </v>
      </c>
      <c r="C22" s="344"/>
      <c r="D22" s="344"/>
      <c r="E22" s="344"/>
      <c r="F22" s="345"/>
      <c r="G22" s="167"/>
      <c r="H22" s="118">
        <f>G22/2</f>
        <v>0</v>
      </c>
      <c r="I22" s="118">
        <f>G22-H22</f>
        <v>0</v>
      </c>
      <c r="J22" s="136">
        <f>SUM(H22:I22)</f>
        <v>0</v>
      </c>
    </row>
    <row r="23" spans="1:10" ht="23.25" customHeight="1">
      <c r="A23" s="142">
        <f>'Planilha Orçamentária'!B71</f>
        <v>8</v>
      </c>
      <c r="B23" s="349"/>
      <c r="C23" s="350"/>
      <c r="D23" s="350"/>
      <c r="E23" s="350"/>
      <c r="F23" s="351"/>
      <c r="G23" s="119"/>
      <c r="H23" s="120">
        <v>0.5</v>
      </c>
      <c r="I23" s="120">
        <v>0.5</v>
      </c>
      <c r="J23" s="145">
        <v>1</v>
      </c>
    </row>
    <row r="24" spans="1:10" ht="23.25" customHeight="1">
      <c r="A24" s="166"/>
      <c r="B24" s="352" t="s">
        <v>71</v>
      </c>
      <c r="C24" s="344"/>
      <c r="D24" s="344"/>
      <c r="E24" s="344"/>
      <c r="F24" s="345"/>
      <c r="G24" s="116"/>
      <c r="H24" s="164">
        <f>G24/2</f>
        <v>0</v>
      </c>
      <c r="I24" s="164">
        <f>G24-H24</f>
        <v>0</v>
      </c>
      <c r="J24" s="168">
        <f>SUM(H24:I24)</f>
        <v>0</v>
      </c>
    </row>
    <row r="25" spans="1:10" ht="23.25" customHeight="1">
      <c r="A25" s="165">
        <v>9</v>
      </c>
      <c r="B25" s="349"/>
      <c r="C25" s="350"/>
      <c r="D25" s="350"/>
      <c r="E25" s="350"/>
      <c r="F25" s="351"/>
      <c r="G25" s="116"/>
      <c r="H25" s="120">
        <v>0.5</v>
      </c>
      <c r="I25" s="120">
        <v>0.5</v>
      </c>
      <c r="J25" s="145">
        <v>1</v>
      </c>
    </row>
    <row r="26" spans="1:10" ht="24" customHeight="1">
      <c r="A26" s="135"/>
      <c r="B26" s="331" t="s">
        <v>27</v>
      </c>
      <c r="C26" s="332"/>
      <c r="D26" s="332"/>
      <c r="E26" s="332"/>
      <c r="F26" s="333"/>
      <c r="G26" s="117">
        <f>SUM(G8:G24)</f>
        <v>0</v>
      </c>
      <c r="H26" s="121">
        <f>H24+H22+H20+H18+H16+H14+H12+H10+H8</f>
        <v>0</v>
      </c>
      <c r="I26" s="121">
        <f>G26-H26</f>
        <v>0</v>
      </c>
      <c r="J26" s="143">
        <f>SUM(H26:I26)</f>
        <v>0</v>
      </c>
    </row>
    <row r="27" spans="1:10" ht="22.5" customHeight="1">
      <c r="A27" s="144"/>
      <c r="B27" s="334"/>
      <c r="C27" s="335"/>
      <c r="D27" s="335"/>
      <c r="E27" s="335"/>
      <c r="F27" s="336"/>
      <c r="G27" s="115"/>
      <c r="H27" s="120">
        <v>0.5</v>
      </c>
      <c r="I27" s="120" t="e">
        <f>(I26*1)/G26</f>
        <v>#DIV/0!</v>
      </c>
      <c r="J27" s="145">
        <v>1</v>
      </c>
    </row>
    <row r="28" spans="1:10" ht="80.25" customHeight="1" thickBot="1">
      <c r="A28" s="146"/>
      <c r="B28" s="147"/>
      <c r="C28" s="148"/>
      <c r="D28" s="149"/>
      <c r="E28" s="148"/>
      <c r="F28" s="148"/>
      <c r="G28" s="148"/>
      <c r="H28" s="148"/>
      <c r="I28" s="150"/>
      <c r="J28" s="151"/>
    </row>
    <row r="29" spans="1:10" ht="29.25" customHeight="1">
      <c r="A29" s="9"/>
      <c r="B29" s="8"/>
      <c r="C29" s="8"/>
      <c r="D29" s="8"/>
      <c r="E29" s="8"/>
      <c r="F29" s="8"/>
      <c r="G29" s="8"/>
      <c r="H29" s="24"/>
      <c r="I29" s="24"/>
      <c r="J29" s="24"/>
    </row>
    <row r="30" spans="1:10" ht="30.2" customHeight="1">
      <c r="A30" s="9"/>
      <c r="B30" s="8"/>
      <c r="C30" s="8"/>
      <c r="D30" s="8"/>
      <c r="E30" s="8"/>
      <c r="F30" s="8"/>
      <c r="G30" s="8"/>
      <c r="H30" s="24"/>
      <c r="I30" s="24"/>
      <c r="J30" s="24"/>
    </row>
    <row r="31" spans="1:10" ht="27.75" customHeight="1">
      <c r="A31" s="10"/>
      <c r="B31" s="8"/>
      <c r="C31" s="8"/>
      <c r="D31" s="8"/>
      <c r="E31" s="8"/>
      <c r="F31" s="8"/>
      <c r="G31" s="8"/>
      <c r="H31" s="12"/>
      <c r="I31" s="12"/>
      <c r="J31" s="12"/>
    </row>
    <row r="32" spans="1:10" ht="34.5" customHeight="1">
      <c r="A32" s="10"/>
      <c r="B32" s="13"/>
      <c r="C32" s="8"/>
      <c r="D32" s="14"/>
      <c r="E32" s="8"/>
      <c r="F32" s="8"/>
      <c r="G32" s="8"/>
      <c r="H32" s="15"/>
      <c r="I32" s="15"/>
      <c r="J32" s="12"/>
    </row>
    <row r="33" spans="1:10" ht="31.7" customHeight="1">
      <c r="A33" s="10"/>
      <c r="B33" s="7"/>
      <c r="C33" s="8"/>
      <c r="D33" s="8"/>
      <c r="E33" s="8"/>
      <c r="F33" s="8"/>
      <c r="G33" s="8"/>
      <c r="H33" s="16"/>
      <c r="I33" s="16"/>
      <c r="J33" s="34"/>
    </row>
    <row r="34" spans="1:10" ht="26.45" customHeight="1"/>
  </sheetData>
  <mergeCells count="8">
    <mergeCell ref="B26:F27"/>
    <mergeCell ref="A1:J1"/>
    <mergeCell ref="H5:J5"/>
    <mergeCell ref="B20:F21"/>
    <mergeCell ref="B5:F7"/>
    <mergeCell ref="B22:F23"/>
    <mergeCell ref="B24:F25"/>
    <mergeCell ref="B11:F11"/>
  </mergeCells>
  <phoneticPr fontId="0" type="noConversion"/>
  <pageMargins left="1.2204724409448819" right="0.27559055118110237" top="0.55118110236220474" bottom="0.98425196850393704" header="0.51181102362204722" footer="0.51181102362204722"/>
  <pageSetup paperSize="9" scale="7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topLeftCell="A52" zoomScale="80" zoomScaleNormal="80" workbookViewId="0">
      <selection activeCell="A57" sqref="A57:E57"/>
    </sheetView>
  </sheetViews>
  <sheetFormatPr defaultRowHeight="12.75"/>
  <cols>
    <col min="1" max="1" width="6.42578125" customWidth="1"/>
    <col min="2" max="2" width="15.5703125" customWidth="1"/>
    <col min="3" max="3" width="85.85546875" customWidth="1"/>
    <col min="4" max="4" width="7.5703125" customWidth="1"/>
    <col min="5" max="5" width="45.7109375" customWidth="1"/>
  </cols>
  <sheetData>
    <row r="1" spans="1:6" ht="20.25">
      <c r="A1" s="8"/>
      <c r="B1" s="178" t="s">
        <v>45</v>
      </c>
      <c r="C1" s="178"/>
      <c r="D1" s="178"/>
      <c r="E1" s="8"/>
      <c r="F1" s="8"/>
    </row>
    <row r="2" spans="1:6" ht="20.25">
      <c r="A2" s="8"/>
      <c r="B2" s="178" t="s">
        <v>205</v>
      </c>
      <c r="C2" s="178"/>
      <c r="D2" s="178"/>
      <c r="E2" s="8"/>
      <c r="F2" s="8"/>
    </row>
    <row r="3" spans="1:6" ht="18">
      <c r="A3" s="8"/>
      <c r="B3" s="235" t="s">
        <v>203</v>
      </c>
      <c r="C3" s="2"/>
      <c r="D3" s="1"/>
      <c r="E3" s="8"/>
      <c r="F3" s="8"/>
    </row>
    <row r="4" spans="1:6" ht="18">
      <c r="A4" s="8"/>
      <c r="B4" s="235" t="s">
        <v>50</v>
      </c>
      <c r="C4" s="91"/>
      <c r="D4" s="1"/>
      <c r="E4" s="8"/>
      <c r="F4" s="8"/>
    </row>
    <row r="5" spans="1:6" ht="8.25" customHeight="1">
      <c r="A5" s="8"/>
      <c r="B5" s="13"/>
      <c r="C5" s="6"/>
      <c r="D5" s="6"/>
      <c r="E5" s="8"/>
      <c r="F5" s="8"/>
    </row>
    <row r="6" spans="1:6" ht="15.75">
      <c r="A6" s="8"/>
      <c r="B6" s="236" t="s">
        <v>111</v>
      </c>
      <c r="C6" s="237"/>
      <c r="D6" s="1"/>
      <c r="E6" s="8"/>
      <c r="F6" s="8"/>
    </row>
    <row r="7" spans="1:6" ht="21.75" customHeight="1">
      <c r="A7" s="181" t="s">
        <v>24</v>
      </c>
      <c r="B7" s="36" t="s">
        <v>8</v>
      </c>
      <c r="C7" s="100" t="s">
        <v>0</v>
      </c>
      <c r="D7" s="100" t="s">
        <v>1</v>
      </c>
      <c r="E7" s="244" t="s">
        <v>206</v>
      </c>
    </row>
    <row r="8" spans="1:6" ht="18">
      <c r="A8" s="181"/>
      <c r="B8" s="92" t="s">
        <v>13</v>
      </c>
      <c r="C8" s="93" t="s">
        <v>7</v>
      </c>
      <c r="D8" s="37"/>
      <c r="E8" s="243"/>
    </row>
    <row r="9" spans="1:6" ht="31.5" customHeight="1">
      <c r="A9" s="181" t="s">
        <v>76</v>
      </c>
      <c r="B9" s="52" t="s">
        <v>112</v>
      </c>
      <c r="C9" s="174" t="s">
        <v>32</v>
      </c>
      <c r="D9" s="238" t="s">
        <v>11</v>
      </c>
      <c r="E9" s="245" t="s">
        <v>207</v>
      </c>
    </row>
    <row r="10" spans="1:6" ht="36.75" customHeight="1">
      <c r="A10" s="181" t="s">
        <v>77</v>
      </c>
      <c r="B10" s="52" t="s">
        <v>114</v>
      </c>
      <c r="C10" s="174" t="s">
        <v>51</v>
      </c>
      <c r="D10" s="238" t="s">
        <v>11</v>
      </c>
      <c r="E10" s="245" t="s">
        <v>208</v>
      </c>
    </row>
    <row r="11" spans="1:6" ht="43.5" customHeight="1">
      <c r="A11" s="181" t="s">
        <v>78</v>
      </c>
      <c r="B11" s="52" t="s">
        <v>115</v>
      </c>
      <c r="C11" s="174" t="s">
        <v>48</v>
      </c>
      <c r="D11" s="238" t="s">
        <v>18</v>
      </c>
      <c r="E11" s="245" t="s">
        <v>209</v>
      </c>
    </row>
    <row r="12" spans="1:6" ht="43.5" customHeight="1">
      <c r="A12" s="181" t="s">
        <v>79</v>
      </c>
      <c r="B12" s="52" t="s">
        <v>116</v>
      </c>
      <c r="C12" s="174" t="s">
        <v>52</v>
      </c>
      <c r="D12" s="238" t="s">
        <v>11</v>
      </c>
      <c r="E12" s="245" t="s">
        <v>210</v>
      </c>
    </row>
    <row r="13" spans="1:6" ht="45">
      <c r="A13" s="181" t="s">
        <v>80</v>
      </c>
      <c r="B13" s="52" t="s">
        <v>117</v>
      </c>
      <c r="C13" s="174" t="s">
        <v>74</v>
      </c>
      <c r="D13" s="238" t="s">
        <v>18</v>
      </c>
      <c r="E13" s="245" t="s">
        <v>211</v>
      </c>
    </row>
    <row r="14" spans="1:6" ht="15">
      <c r="A14" s="181" t="s">
        <v>81</v>
      </c>
      <c r="B14" s="52" t="s">
        <v>118</v>
      </c>
      <c r="C14" s="174" t="s">
        <v>53</v>
      </c>
      <c r="D14" s="238" t="s">
        <v>54</v>
      </c>
      <c r="E14" s="245" t="s">
        <v>212</v>
      </c>
    </row>
    <row r="15" spans="1:6" ht="27.75" customHeight="1">
      <c r="A15" s="181" t="s">
        <v>82</v>
      </c>
      <c r="B15" s="52" t="s">
        <v>119</v>
      </c>
      <c r="C15" s="174" t="s">
        <v>55</v>
      </c>
      <c r="D15" s="238" t="s">
        <v>20</v>
      </c>
      <c r="E15" s="245" t="s">
        <v>213</v>
      </c>
    </row>
    <row r="16" spans="1:6" ht="15">
      <c r="A16" s="181" t="s">
        <v>83</v>
      </c>
      <c r="B16" s="52" t="s">
        <v>120</v>
      </c>
      <c r="C16" s="174" t="s">
        <v>56</v>
      </c>
      <c r="D16" s="238" t="s">
        <v>54</v>
      </c>
      <c r="E16" s="245" t="s">
        <v>266</v>
      </c>
    </row>
    <row r="17" spans="1:5" ht="21.75" customHeight="1">
      <c r="A17" s="181"/>
      <c r="B17" s="92" t="s">
        <v>69</v>
      </c>
      <c r="C17" s="87" t="s">
        <v>73</v>
      </c>
      <c r="D17" s="37"/>
      <c r="E17" s="245"/>
    </row>
    <row r="18" spans="1:5" ht="50.25" customHeight="1">
      <c r="A18" s="181" t="s">
        <v>84</v>
      </c>
      <c r="B18" s="175" t="s">
        <v>121</v>
      </c>
      <c r="C18" s="57" t="s">
        <v>75</v>
      </c>
      <c r="D18" s="43" t="s">
        <v>18</v>
      </c>
      <c r="E18" s="245" t="s">
        <v>214</v>
      </c>
    </row>
    <row r="19" spans="1:5" ht="49.5" customHeight="1">
      <c r="A19" s="181" t="s">
        <v>158</v>
      </c>
      <c r="B19" s="52" t="s">
        <v>164</v>
      </c>
      <c r="C19" s="174" t="s">
        <v>163</v>
      </c>
      <c r="D19" s="43" t="s">
        <v>18</v>
      </c>
      <c r="E19" s="245" t="s">
        <v>215</v>
      </c>
    </row>
    <row r="20" spans="1:5" ht="72.75" customHeight="1">
      <c r="A20" s="181" t="s">
        <v>162</v>
      </c>
      <c r="B20" s="52" t="s">
        <v>161</v>
      </c>
      <c r="C20" s="174" t="s">
        <v>159</v>
      </c>
      <c r="D20" s="43" t="s">
        <v>160</v>
      </c>
      <c r="E20" s="245" t="s">
        <v>216</v>
      </c>
    </row>
    <row r="21" spans="1:5" ht="18">
      <c r="A21" s="183"/>
      <c r="B21" s="248" t="s">
        <v>14</v>
      </c>
      <c r="C21" s="249" t="s">
        <v>29</v>
      </c>
      <c r="D21" s="62"/>
      <c r="E21" s="246"/>
    </row>
    <row r="22" spans="1:5" ht="54.75" customHeight="1">
      <c r="A22" s="181" t="s">
        <v>85</v>
      </c>
      <c r="B22" s="52" t="s">
        <v>122</v>
      </c>
      <c r="C22" s="57" t="s">
        <v>49</v>
      </c>
      <c r="D22" s="43" t="s">
        <v>11</v>
      </c>
      <c r="E22" s="245" t="s">
        <v>217</v>
      </c>
    </row>
    <row r="23" spans="1:5" ht="18">
      <c r="A23" s="181"/>
      <c r="B23" s="97" t="s">
        <v>16</v>
      </c>
      <c r="C23" s="87" t="s">
        <v>30</v>
      </c>
      <c r="D23" s="37"/>
      <c r="E23" s="245"/>
    </row>
    <row r="24" spans="1:5" ht="34.5" customHeight="1">
      <c r="A24" s="181" t="s">
        <v>87</v>
      </c>
      <c r="B24" s="52" t="s">
        <v>60</v>
      </c>
      <c r="C24" s="57" t="s">
        <v>59</v>
      </c>
      <c r="D24" s="43" t="s">
        <v>11</v>
      </c>
      <c r="E24" s="245" t="s">
        <v>218</v>
      </c>
    </row>
    <row r="25" spans="1:5" ht="80.25" customHeight="1">
      <c r="A25" s="181" t="s">
        <v>90</v>
      </c>
      <c r="B25" s="52" t="s">
        <v>58</v>
      </c>
      <c r="C25" s="57" t="s">
        <v>57</v>
      </c>
      <c r="D25" s="43" t="s">
        <v>54</v>
      </c>
      <c r="E25" s="245" t="s">
        <v>219</v>
      </c>
    </row>
    <row r="26" spans="1:5" ht="29.25" customHeight="1">
      <c r="A26" s="181" t="s">
        <v>91</v>
      </c>
      <c r="B26" s="74" t="s">
        <v>123</v>
      </c>
      <c r="C26" s="75" t="s">
        <v>31</v>
      </c>
      <c r="D26" s="240" t="s">
        <v>11</v>
      </c>
      <c r="E26" s="245" t="s">
        <v>220</v>
      </c>
    </row>
    <row r="27" spans="1:5" ht="45" customHeight="1">
      <c r="A27" s="181" t="s">
        <v>92</v>
      </c>
      <c r="B27" s="52" t="s">
        <v>124</v>
      </c>
      <c r="C27" s="57" t="s">
        <v>61</v>
      </c>
      <c r="D27" s="43" t="s">
        <v>11</v>
      </c>
      <c r="E27" s="245" t="s">
        <v>221</v>
      </c>
    </row>
    <row r="28" spans="1:5" ht="51.75" customHeight="1">
      <c r="A28" s="181" t="s">
        <v>93</v>
      </c>
      <c r="B28" s="52" t="s">
        <v>125</v>
      </c>
      <c r="C28" s="57" t="s">
        <v>62</v>
      </c>
      <c r="D28" s="43" t="s">
        <v>11</v>
      </c>
      <c r="E28" s="245" t="s">
        <v>222</v>
      </c>
    </row>
    <row r="29" spans="1:5" ht="48" customHeight="1">
      <c r="A29" s="181" t="s">
        <v>94</v>
      </c>
      <c r="B29" s="52" t="s">
        <v>126</v>
      </c>
      <c r="C29" s="57" t="s">
        <v>63</v>
      </c>
      <c r="D29" s="43" t="s">
        <v>11</v>
      </c>
      <c r="E29" s="245" t="s">
        <v>223</v>
      </c>
    </row>
    <row r="30" spans="1:5" ht="18">
      <c r="A30" s="181"/>
      <c r="B30" s="97" t="s">
        <v>15</v>
      </c>
      <c r="C30" s="87" t="s">
        <v>9</v>
      </c>
      <c r="D30" s="37"/>
      <c r="E30" s="245"/>
    </row>
    <row r="31" spans="1:5" ht="57.75" customHeight="1">
      <c r="A31" s="181" t="s">
        <v>88</v>
      </c>
      <c r="B31" s="52" t="s">
        <v>127</v>
      </c>
      <c r="C31" s="57" t="s">
        <v>46</v>
      </c>
      <c r="D31" s="43" t="s">
        <v>11</v>
      </c>
      <c r="E31" s="245" t="s">
        <v>224</v>
      </c>
    </row>
    <row r="32" spans="1:5" ht="67.5" customHeight="1">
      <c r="A32" s="181" t="s">
        <v>95</v>
      </c>
      <c r="B32" s="71" t="s">
        <v>128</v>
      </c>
      <c r="C32" s="72" t="s">
        <v>33</v>
      </c>
      <c r="D32" s="241" t="s">
        <v>11</v>
      </c>
      <c r="E32" s="245" t="s">
        <v>225</v>
      </c>
    </row>
    <row r="33" spans="1:5" ht="77.25" customHeight="1">
      <c r="A33" s="181" t="s">
        <v>96</v>
      </c>
      <c r="B33" s="39" t="s">
        <v>129</v>
      </c>
      <c r="C33" s="70" t="s">
        <v>34</v>
      </c>
      <c r="D33" s="239" t="s">
        <v>11</v>
      </c>
      <c r="E33" s="245" t="s">
        <v>226</v>
      </c>
    </row>
    <row r="34" spans="1:5" ht="57.75" customHeight="1">
      <c r="A34" s="183" t="s">
        <v>97</v>
      </c>
      <c r="B34" s="184" t="s">
        <v>130</v>
      </c>
      <c r="C34" s="75" t="s">
        <v>43</v>
      </c>
      <c r="D34" s="242" t="s">
        <v>20</v>
      </c>
      <c r="E34" s="245" t="s">
        <v>227</v>
      </c>
    </row>
    <row r="35" spans="1:5" ht="48.75" customHeight="1">
      <c r="A35" s="181" t="s">
        <v>146</v>
      </c>
      <c r="B35" s="190" t="s">
        <v>154</v>
      </c>
      <c r="C35" s="57" t="s">
        <v>150</v>
      </c>
      <c r="D35" s="43" t="s">
        <v>11</v>
      </c>
      <c r="E35" s="245" t="s">
        <v>228</v>
      </c>
    </row>
    <row r="36" spans="1:5" ht="46.5" customHeight="1">
      <c r="A36" s="181" t="s">
        <v>147</v>
      </c>
      <c r="B36" s="190" t="s">
        <v>155</v>
      </c>
      <c r="C36" s="57" t="s">
        <v>151</v>
      </c>
      <c r="D36" s="43" t="s">
        <v>11</v>
      </c>
      <c r="E36" s="245" t="s">
        <v>228</v>
      </c>
    </row>
    <row r="37" spans="1:5" ht="48" customHeight="1">
      <c r="A37" s="181" t="s">
        <v>148</v>
      </c>
      <c r="B37" s="190" t="s">
        <v>156</v>
      </c>
      <c r="C37" s="57" t="s">
        <v>152</v>
      </c>
      <c r="D37" s="43" t="s">
        <v>11</v>
      </c>
      <c r="E37" s="245" t="s">
        <v>242</v>
      </c>
    </row>
    <row r="38" spans="1:5" ht="48" customHeight="1">
      <c r="A38" s="181" t="s">
        <v>149</v>
      </c>
      <c r="B38" s="190" t="s">
        <v>157</v>
      </c>
      <c r="C38" s="57" t="s">
        <v>153</v>
      </c>
      <c r="D38" s="43" t="s">
        <v>11</v>
      </c>
      <c r="E38" s="245" t="s">
        <v>242</v>
      </c>
    </row>
    <row r="39" spans="1:5" ht="18">
      <c r="A39" s="181"/>
      <c r="B39" s="96" t="s">
        <v>70</v>
      </c>
      <c r="C39" s="98" t="s">
        <v>21</v>
      </c>
      <c r="D39" s="49"/>
      <c r="E39" s="245"/>
    </row>
    <row r="40" spans="1:5" ht="30.75" customHeight="1">
      <c r="A40" s="181" t="s">
        <v>98</v>
      </c>
      <c r="B40" s="39" t="s">
        <v>131</v>
      </c>
      <c r="C40" s="70" t="s">
        <v>113</v>
      </c>
      <c r="D40" s="239" t="s">
        <v>19</v>
      </c>
      <c r="E40" s="245" t="s">
        <v>229</v>
      </c>
    </row>
    <row r="41" spans="1:5" ht="33" customHeight="1">
      <c r="A41" s="181" t="s">
        <v>99</v>
      </c>
      <c r="B41" s="39" t="s">
        <v>132</v>
      </c>
      <c r="C41" s="70" t="s">
        <v>35</v>
      </c>
      <c r="D41" s="239" t="s">
        <v>19</v>
      </c>
      <c r="E41" s="245" t="s">
        <v>230</v>
      </c>
    </row>
    <row r="42" spans="1:5" ht="59.25" customHeight="1">
      <c r="A42" s="181" t="s">
        <v>100</v>
      </c>
      <c r="B42" s="39" t="s">
        <v>133</v>
      </c>
      <c r="C42" s="70" t="s">
        <v>72</v>
      </c>
      <c r="D42" s="239" t="s">
        <v>19</v>
      </c>
      <c r="E42" s="245" t="s">
        <v>231</v>
      </c>
    </row>
    <row r="43" spans="1:5" ht="30" customHeight="1">
      <c r="A43" s="181" t="s">
        <v>101</v>
      </c>
      <c r="B43" s="39" t="s">
        <v>134</v>
      </c>
      <c r="C43" s="70" t="s">
        <v>36</v>
      </c>
      <c r="D43" s="239" t="s">
        <v>19</v>
      </c>
      <c r="E43" s="245" t="s">
        <v>232</v>
      </c>
    </row>
    <row r="44" spans="1:5" ht="18">
      <c r="A44" s="181"/>
      <c r="B44" s="97" t="s">
        <v>17</v>
      </c>
      <c r="C44" s="87" t="s">
        <v>37</v>
      </c>
      <c r="D44" s="37"/>
      <c r="E44" s="245"/>
    </row>
    <row r="45" spans="1:5" ht="63" customHeight="1">
      <c r="A45" s="181" t="s">
        <v>86</v>
      </c>
      <c r="B45" s="52" t="s">
        <v>135</v>
      </c>
      <c r="C45" s="57" t="s">
        <v>65</v>
      </c>
      <c r="D45" s="43" t="s">
        <v>19</v>
      </c>
      <c r="E45" s="245" t="s">
        <v>233</v>
      </c>
    </row>
    <row r="46" spans="1:5" ht="93" customHeight="1">
      <c r="A46" s="181" t="s">
        <v>102</v>
      </c>
      <c r="B46" s="52" t="s">
        <v>136</v>
      </c>
      <c r="C46" s="57" t="s">
        <v>64</v>
      </c>
      <c r="D46" s="43" t="s">
        <v>19</v>
      </c>
      <c r="E46" s="245" t="s">
        <v>234</v>
      </c>
    </row>
    <row r="47" spans="1:5" ht="49.5" customHeight="1">
      <c r="A47" s="181" t="s">
        <v>104</v>
      </c>
      <c r="B47" s="52" t="s">
        <v>137</v>
      </c>
      <c r="C47" s="57" t="s">
        <v>44</v>
      </c>
      <c r="D47" s="43" t="s">
        <v>19</v>
      </c>
      <c r="E47" s="245" t="s">
        <v>235</v>
      </c>
    </row>
    <row r="48" spans="1:5" ht="30">
      <c r="A48" s="181" t="s">
        <v>105</v>
      </c>
      <c r="B48" s="39" t="s">
        <v>138</v>
      </c>
      <c r="C48" s="70" t="s">
        <v>39</v>
      </c>
      <c r="D48" s="239" t="s">
        <v>19</v>
      </c>
      <c r="E48" s="245" t="s">
        <v>236</v>
      </c>
    </row>
    <row r="49" spans="1:6" ht="30">
      <c r="A49" s="181" t="s">
        <v>103</v>
      </c>
      <c r="B49" s="39" t="s">
        <v>139</v>
      </c>
      <c r="C49" s="70" t="s">
        <v>40</v>
      </c>
      <c r="D49" s="239" t="s">
        <v>19</v>
      </c>
      <c r="E49" s="245" t="s">
        <v>236</v>
      </c>
    </row>
    <row r="50" spans="1:6" ht="48.75" customHeight="1">
      <c r="A50" s="181" t="s">
        <v>106</v>
      </c>
      <c r="B50" s="39" t="s">
        <v>140</v>
      </c>
      <c r="C50" s="70" t="s">
        <v>38</v>
      </c>
      <c r="D50" s="239" t="s">
        <v>19</v>
      </c>
      <c r="E50" s="245" t="s">
        <v>237</v>
      </c>
    </row>
    <row r="51" spans="1:6" ht="46.5" customHeight="1">
      <c r="A51" s="181" t="s">
        <v>107</v>
      </c>
      <c r="B51" s="39" t="s">
        <v>141</v>
      </c>
      <c r="C51" s="70" t="s">
        <v>66</v>
      </c>
      <c r="D51" s="239" t="s">
        <v>19</v>
      </c>
      <c r="E51" s="245" t="s">
        <v>238</v>
      </c>
    </row>
    <row r="52" spans="1:6" ht="102.75" customHeight="1">
      <c r="A52" s="181" t="s">
        <v>108</v>
      </c>
      <c r="B52" s="39" t="s">
        <v>142</v>
      </c>
      <c r="C52" s="70" t="s">
        <v>67</v>
      </c>
      <c r="D52" s="239" t="s">
        <v>19</v>
      </c>
      <c r="E52" s="245" t="s">
        <v>239</v>
      </c>
    </row>
    <row r="53" spans="1:6" ht="50.25" customHeight="1">
      <c r="A53" s="181" t="s">
        <v>109</v>
      </c>
      <c r="B53" s="39" t="s">
        <v>143</v>
      </c>
      <c r="C53" s="70" t="s">
        <v>41</v>
      </c>
      <c r="D53" s="239" t="s">
        <v>20</v>
      </c>
      <c r="E53" s="245" t="s">
        <v>240</v>
      </c>
    </row>
    <row r="54" spans="1:6" ht="50.25" customHeight="1">
      <c r="A54" s="181" t="s">
        <v>110</v>
      </c>
      <c r="B54" s="39" t="s">
        <v>144</v>
      </c>
      <c r="C54" s="70" t="s">
        <v>42</v>
      </c>
      <c r="D54" s="239" t="s">
        <v>20</v>
      </c>
      <c r="E54" s="245" t="s">
        <v>240</v>
      </c>
    </row>
    <row r="55" spans="1:6" ht="18">
      <c r="A55" s="181"/>
      <c r="B55" s="99">
        <v>8</v>
      </c>
      <c r="C55" s="87" t="s">
        <v>10</v>
      </c>
      <c r="D55" s="37"/>
      <c r="E55" s="245"/>
    </row>
    <row r="56" spans="1:6" ht="55.5" customHeight="1">
      <c r="A56" s="181" t="s">
        <v>89</v>
      </c>
      <c r="B56" s="86" t="s">
        <v>145</v>
      </c>
      <c r="C56" s="57" t="s">
        <v>47</v>
      </c>
      <c r="D56" s="43" t="s">
        <v>11</v>
      </c>
      <c r="E56" s="245" t="s">
        <v>241</v>
      </c>
    </row>
    <row r="57" spans="1:6" ht="51" customHeight="1">
      <c r="A57" s="286" t="s">
        <v>265</v>
      </c>
      <c r="B57" s="287"/>
      <c r="C57" s="287"/>
      <c r="D57" s="287"/>
      <c r="E57" s="287"/>
      <c r="F57" s="285"/>
    </row>
  </sheetData>
  <mergeCells count="1">
    <mergeCell ref="A57:E57"/>
  </mergeCells>
  <pageMargins left="0.31496062992125984" right="0.31496062992125984" top="0.39370078740157483" bottom="0.39370078740157483" header="0.31496062992125984" footer="0.31496062992125984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topLeftCell="A52" zoomScale="80" zoomScaleNormal="80" workbookViewId="0">
      <selection activeCell="A55" sqref="A55"/>
    </sheetView>
  </sheetViews>
  <sheetFormatPr defaultRowHeight="12.75"/>
  <cols>
    <col min="1" max="1" width="6.85546875" customWidth="1"/>
    <col min="2" max="2" width="17.140625" customWidth="1"/>
    <col min="3" max="3" width="90.85546875" customWidth="1"/>
    <col min="4" max="4" width="10.5703125" customWidth="1"/>
    <col min="5" max="5" width="10" customWidth="1"/>
    <col min="6" max="6" width="36.140625" customWidth="1"/>
  </cols>
  <sheetData>
    <row r="1" spans="1:6" ht="15.75">
      <c r="A1" s="252"/>
      <c r="B1" s="253" t="s">
        <v>45</v>
      </c>
      <c r="C1" s="254"/>
      <c r="D1" s="254"/>
      <c r="E1" s="254"/>
      <c r="F1" s="254"/>
    </row>
    <row r="2" spans="1:6" ht="15.75">
      <c r="A2" s="252"/>
      <c r="B2" s="255" t="s">
        <v>243</v>
      </c>
      <c r="C2" s="256"/>
      <c r="D2" s="256"/>
      <c r="E2" s="256"/>
      <c r="F2" s="256"/>
    </row>
    <row r="3" spans="1:6" ht="15.75">
      <c r="A3" s="252"/>
      <c r="B3" s="257" t="s">
        <v>203</v>
      </c>
      <c r="C3" s="258"/>
      <c r="D3" s="259"/>
      <c r="E3" s="259"/>
      <c r="F3" s="259"/>
    </row>
    <row r="4" spans="1:6" ht="15.75">
      <c r="A4" s="252"/>
      <c r="B4" s="257" t="s">
        <v>50</v>
      </c>
      <c r="C4" s="237"/>
      <c r="D4" s="259"/>
      <c r="E4" s="259"/>
      <c r="F4" s="259"/>
    </row>
    <row r="5" spans="1:6" ht="6" customHeight="1">
      <c r="A5" s="252"/>
      <c r="B5" s="260"/>
      <c r="C5" s="258"/>
      <c r="D5" s="258"/>
      <c r="E5" s="258"/>
      <c r="F5" s="259"/>
    </row>
    <row r="6" spans="1:6" ht="15.75">
      <c r="A6" s="252"/>
      <c r="B6" s="88" t="s">
        <v>111</v>
      </c>
      <c r="C6" s="89"/>
      <c r="D6" s="261"/>
      <c r="E6" s="261"/>
      <c r="F6" s="261"/>
    </row>
    <row r="7" spans="1:6" ht="15.75">
      <c r="A7" s="181" t="s">
        <v>24</v>
      </c>
      <c r="B7" s="36" t="s">
        <v>8</v>
      </c>
      <c r="C7" s="36" t="s">
        <v>0</v>
      </c>
      <c r="D7" s="36" t="s">
        <v>1</v>
      </c>
      <c r="E7" s="36" t="s">
        <v>2</v>
      </c>
      <c r="F7" s="262" t="s">
        <v>244</v>
      </c>
    </row>
    <row r="8" spans="1:6" ht="15.75">
      <c r="A8" s="181"/>
      <c r="B8" s="263" t="s">
        <v>13</v>
      </c>
      <c r="C8" s="264" t="s">
        <v>7</v>
      </c>
      <c r="D8" s="37"/>
      <c r="E8" s="38"/>
      <c r="F8" s="38"/>
    </row>
    <row r="9" spans="1:6" ht="30">
      <c r="A9" s="181" t="s">
        <v>76</v>
      </c>
      <c r="B9" s="52" t="s">
        <v>245</v>
      </c>
      <c r="C9" s="174" t="s">
        <v>32</v>
      </c>
      <c r="D9" s="172" t="s">
        <v>11</v>
      </c>
      <c r="E9" s="271">
        <v>1.5</v>
      </c>
      <c r="F9" s="279" t="s">
        <v>246</v>
      </c>
    </row>
    <row r="10" spans="1:6" ht="30">
      <c r="A10" s="181" t="s">
        <v>77</v>
      </c>
      <c r="B10" s="52" t="s">
        <v>114</v>
      </c>
      <c r="C10" s="174" t="s">
        <v>51</v>
      </c>
      <c r="D10" s="172" t="s">
        <v>11</v>
      </c>
      <c r="E10" s="271">
        <v>54.44</v>
      </c>
      <c r="F10" s="279" t="s">
        <v>247</v>
      </c>
    </row>
    <row r="11" spans="1:6" ht="45">
      <c r="A11" s="181" t="s">
        <v>78</v>
      </c>
      <c r="B11" s="52" t="s">
        <v>115</v>
      </c>
      <c r="C11" s="174" t="s">
        <v>48</v>
      </c>
      <c r="D11" s="172" t="s">
        <v>18</v>
      </c>
      <c r="E11" s="271">
        <v>3.51</v>
      </c>
      <c r="F11" s="267" t="s">
        <v>248</v>
      </c>
    </row>
    <row r="12" spans="1:6" ht="32.25" customHeight="1">
      <c r="A12" s="181" t="s">
        <v>79</v>
      </c>
      <c r="B12" s="52" t="s">
        <v>116</v>
      </c>
      <c r="C12" s="174" t="s">
        <v>52</v>
      </c>
      <c r="D12" s="172" t="s">
        <v>11</v>
      </c>
      <c r="E12" s="271">
        <v>25.23</v>
      </c>
      <c r="F12" s="267" t="s">
        <v>249</v>
      </c>
    </row>
    <row r="13" spans="1:6" ht="30" customHeight="1">
      <c r="A13" s="181" t="s">
        <v>80</v>
      </c>
      <c r="B13" s="52" t="s">
        <v>117</v>
      </c>
      <c r="C13" s="174" t="s">
        <v>74</v>
      </c>
      <c r="D13" s="172" t="s">
        <v>18</v>
      </c>
      <c r="E13" s="271">
        <v>2.1800000000000002</v>
      </c>
      <c r="F13" s="267" t="s">
        <v>250</v>
      </c>
    </row>
    <row r="14" spans="1:6" ht="15">
      <c r="A14" s="181" t="s">
        <v>81</v>
      </c>
      <c r="B14" s="52" t="s">
        <v>118</v>
      </c>
      <c r="C14" s="174" t="s">
        <v>53</v>
      </c>
      <c r="D14" s="172" t="s">
        <v>54</v>
      </c>
      <c r="E14" s="271">
        <v>6</v>
      </c>
      <c r="F14" s="268">
        <v>6</v>
      </c>
    </row>
    <row r="15" spans="1:6" ht="32.25" customHeight="1">
      <c r="A15" s="181" t="s">
        <v>82</v>
      </c>
      <c r="B15" s="52" t="s">
        <v>119</v>
      </c>
      <c r="C15" s="174" t="s">
        <v>55</v>
      </c>
      <c r="D15" s="172" t="s">
        <v>20</v>
      </c>
      <c r="E15" s="271">
        <v>5.2</v>
      </c>
      <c r="F15" s="268">
        <v>5.2</v>
      </c>
    </row>
    <row r="16" spans="1:6" ht="15">
      <c r="A16" s="181" t="s">
        <v>83</v>
      </c>
      <c r="B16" s="52" t="s">
        <v>120</v>
      </c>
      <c r="C16" s="174" t="s">
        <v>56</v>
      </c>
      <c r="D16" s="172" t="s">
        <v>54</v>
      </c>
      <c r="E16" s="271">
        <v>4</v>
      </c>
      <c r="F16" s="268">
        <v>4</v>
      </c>
    </row>
    <row r="17" spans="1:6" ht="20.25" customHeight="1">
      <c r="A17" s="181"/>
      <c r="B17" s="263" t="s">
        <v>69</v>
      </c>
      <c r="C17" s="44" t="s">
        <v>73</v>
      </c>
      <c r="D17" s="37"/>
      <c r="E17" s="54"/>
      <c r="F17" s="269"/>
    </row>
    <row r="18" spans="1:6" ht="40.5" customHeight="1">
      <c r="A18" s="181" t="s">
        <v>84</v>
      </c>
      <c r="B18" s="175" t="s">
        <v>121</v>
      </c>
      <c r="C18" s="57" t="s">
        <v>75</v>
      </c>
      <c r="D18" s="53" t="s">
        <v>18</v>
      </c>
      <c r="E18" s="272">
        <v>2.1800000000000002</v>
      </c>
      <c r="F18" s="269" t="s">
        <v>250</v>
      </c>
    </row>
    <row r="19" spans="1:6" ht="45.75" customHeight="1">
      <c r="A19" s="181" t="s">
        <v>158</v>
      </c>
      <c r="B19" s="52" t="s">
        <v>164</v>
      </c>
      <c r="C19" s="174" t="s">
        <v>163</v>
      </c>
      <c r="D19" s="53" t="s">
        <v>18</v>
      </c>
      <c r="E19" s="272">
        <v>37.049999999999997</v>
      </c>
      <c r="F19" s="269" t="s">
        <v>251</v>
      </c>
    </row>
    <row r="20" spans="1:6" ht="79.5" customHeight="1">
      <c r="A20" s="181" t="s">
        <v>162</v>
      </c>
      <c r="B20" s="52" t="s">
        <v>161</v>
      </c>
      <c r="C20" s="174" t="s">
        <v>159</v>
      </c>
      <c r="D20" s="53" t="s">
        <v>160</v>
      </c>
      <c r="E20" s="272">
        <v>2293.02</v>
      </c>
      <c r="F20" s="269" t="s">
        <v>252</v>
      </c>
    </row>
    <row r="21" spans="1:6" ht="15.75">
      <c r="A21" s="181"/>
      <c r="B21" s="265" t="s">
        <v>14</v>
      </c>
      <c r="C21" s="44" t="s">
        <v>29</v>
      </c>
      <c r="D21" s="62"/>
      <c r="E21" s="63"/>
      <c r="F21" s="269"/>
    </row>
    <row r="22" spans="1:6" ht="60">
      <c r="A22" s="183" t="s">
        <v>85</v>
      </c>
      <c r="B22" s="74" t="s">
        <v>122</v>
      </c>
      <c r="C22" s="75" t="s">
        <v>49</v>
      </c>
      <c r="D22" s="76" t="s">
        <v>11</v>
      </c>
      <c r="E22" s="273">
        <v>10.43</v>
      </c>
      <c r="F22" s="269" t="s">
        <v>253</v>
      </c>
    </row>
    <row r="23" spans="1:6" ht="15.75">
      <c r="A23" s="181"/>
      <c r="B23" s="265" t="s">
        <v>16</v>
      </c>
      <c r="C23" s="44" t="s">
        <v>30</v>
      </c>
      <c r="D23" s="37"/>
      <c r="E23" s="54"/>
      <c r="F23" s="269"/>
    </row>
    <row r="24" spans="1:6" ht="47.25" customHeight="1">
      <c r="A24" s="181" t="s">
        <v>87</v>
      </c>
      <c r="B24" s="52" t="s">
        <v>60</v>
      </c>
      <c r="C24" s="57" t="s">
        <v>59</v>
      </c>
      <c r="D24" s="53" t="s">
        <v>11</v>
      </c>
      <c r="E24" s="272">
        <v>6.96</v>
      </c>
      <c r="F24" s="269" t="s">
        <v>254</v>
      </c>
    </row>
    <row r="25" spans="1:6" ht="60.75" customHeight="1">
      <c r="A25" s="181" t="s">
        <v>90</v>
      </c>
      <c r="B25" s="52" t="s">
        <v>58</v>
      </c>
      <c r="C25" s="57" t="s">
        <v>57</v>
      </c>
      <c r="D25" s="53" t="s">
        <v>54</v>
      </c>
      <c r="E25" s="274">
        <v>5</v>
      </c>
      <c r="F25" s="270">
        <v>5</v>
      </c>
    </row>
    <row r="26" spans="1:6" ht="35.25" customHeight="1">
      <c r="A26" s="181" t="s">
        <v>91</v>
      </c>
      <c r="B26" s="74" t="s">
        <v>123</v>
      </c>
      <c r="C26" s="75" t="s">
        <v>31</v>
      </c>
      <c r="D26" s="76" t="s">
        <v>11</v>
      </c>
      <c r="E26" s="273">
        <v>2.75</v>
      </c>
      <c r="F26" s="269" t="s">
        <v>256</v>
      </c>
    </row>
    <row r="27" spans="1:6" ht="46.5" customHeight="1">
      <c r="A27" s="181" t="s">
        <v>92</v>
      </c>
      <c r="B27" s="52" t="s">
        <v>124</v>
      </c>
      <c r="C27" s="57" t="s">
        <v>61</v>
      </c>
      <c r="D27" s="53" t="s">
        <v>11</v>
      </c>
      <c r="E27" s="272">
        <v>12</v>
      </c>
      <c r="F27" s="269" t="s">
        <v>255</v>
      </c>
    </row>
    <row r="28" spans="1:6" ht="51" customHeight="1">
      <c r="A28" s="181" t="s">
        <v>93</v>
      </c>
      <c r="B28" s="52" t="s">
        <v>125</v>
      </c>
      <c r="C28" s="57" t="s">
        <v>62</v>
      </c>
      <c r="D28" s="53" t="s">
        <v>11</v>
      </c>
      <c r="E28" s="272">
        <v>1.43</v>
      </c>
      <c r="F28" s="269" t="s">
        <v>257</v>
      </c>
    </row>
    <row r="29" spans="1:6" ht="47.25" customHeight="1">
      <c r="A29" s="181" t="s">
        <v>94</v>
      </c>
      <c r="B29" s="52" t="s">
        <v>126</v>
      </c>
      <c r="C29" s="57" t="s">
        <v>63</v>
      </c>
      <c r="D29" s="53" t="s">
        <v>11</v>
      </c>
      <c r="E29" s="272">
        <v>12.08</v>
      </c>
      <c r="F29" s="269" t="s">
        <v>258</v>
      </c>
    </row>
    <row r="30" spans="1:6" ht="15.75">
      <c r="A30" s="181"/>
      <c r="B30" s="265" t="s">
        <v>15</v>
      </c>
      <c r="C30" s="48" t="s">
        <v>9</v>
      </c>
      <c r="D30" s="49"/>
      <c r="E30" s="50"/>
      <c r="F30" s="269"/>
    </row>
    <row r="31" spans="1:6" ht="51" customHeight="1">
      <c r="A31" s="181" t="s">
        <v>88</v>
      </c>
      <c r="B31" s="52" t="s">
        <v>127</v>
      </c>
      <c r="C31" s="57" t="s">
        <v>46</v>
      </c>
      <c r="D31" s="53" t="s">
        <v>11</v>
      </c>
      <c r="E31" s="272">
        <v>84.5</v>
      </c>
      <c r="F31" s="269" t="s">
        <v>259</v>
      </c>
    </row>
    <row r="32" spans="1:6" ht="45.75" customHeight="1">
      <c r="A32" s="181" t="s">
        <v>95</v>
      </c>
      <c r="B32" s="71" t="s">
        <v>128</v>
      </c>
      <c r="C32" s="72" t="s">
        <v>33</v>
      </c>
      <c r="D32" s="73" t="s">
        <v>11</v>
      </c>
      <c r="E32" s="275">
        <v>84.5</v>
      </c>
      <c r="F32" s="269" t="s">
        <v>260</v>
      </c>
    </row>
    <row r="33" spans="1:6" ht="70.5" customHeight="1">
      <c r="A33" s="181" t="s">
        <v>96</v>
      </c>
      <c r="B33" s="39" t="s">
        <v>129</v>
      </c>
      <c r="C33" s="70" t="s">
        <v>34</v>
      </c>
      <c r="D33" s="66" t="s">
        <v>11</v>
      </c>
      <c r="E33" s="276">
        <v>25.23</v>
      </c>
      <c r="F33" s="269" t="s">
        <v>249</v>
      </c>
    </row>
    <row r="34" spans="1:6" ht="51.75" customHeight="1">
      <c r="A34" s="183" t="s">
        <v>97</v>
      </c>
      <c r="B34" s="184" t="s">
        <v>130</v>
      </c>
      <c r="C34" s="75" t="s">
        <v>43</v>
      </c>
      <c r="D34" s="185" t="s">
        <v>20</v>
      </c>
      <c r="E34" s="277">
        <v>1</v>
      </c>
      <c r="F34" s="270">
        <v>1</v>
      </c>
    </row>
    <row r="35" spans="1:6" ht="47.25" customHeight="1">
      <c r="A35" s="181" t="s">
        <v>146</v>
      </c>
      <c r="B35" s="190" t="s">
        <v>154</v>
      </c>
      <c r="C35" s="57" t="s">
        <v>150</v>
      </c>
      <c r="D35" s="53" t="s">
        <v>11</v>
      </c>
      <c r="E35" s="278">
        <v>42.32</v>
      </c>
      <c r="F35" s="269" t="s">
        <v>261</v>
      </c>
    </row>
    <row r="36" spans="1:6" ht="47.25" customHeight="1">
      <c r="A36" s="181" t="s">
        <v>147</v>
      </c>
      <c r="B36" s="190" t="s">
        <v>155</v>
      </c>
      <c r="C36" s="57" t="s">
        <v>151</v>
      </c>
      <c r="D36" s="53" t="s">
        <v>11</v>
      </c>
      <c r="E36" s="278">
        <v>12.45</v>
      </c>
      <c r="F36" s="269" t="s">
        <v>262</v>
      </c>
    </row>
    <row r="37" spans="1:6" ht="49.5" customHeight="1">
      <c r="A37" s="181" t="s">
        <v>148</v>
      </c>
      <c r="B37" s="190" t="s">
        <v>156</v>
      </c>
      <c r="C37" s="57" t="s">
        <v>152</v>
      </c>
      <c r="D37" s="53" t="s">
        <v>11</v>
      </c>
      <c r="E37" s="278">
        <v>20.45</v>
      </c>
      <c r="F37" s="269">
        <v>20.45</v>
      </c>
    </row>
    <row r="38" spans="1:6" ht="48" customHeight="1">
      <c r="A38" s="181" t="s">
        <v>149</v>
      </c>
      <c r="B38" s="190" t="s">
        <v>157</v>
      </c>
      <c r="C38" s="57" t="s">
        <v>153</v>
      </c>
      <c r="D38" s="53" t="s">
        <v>11</v>
      </c>
      <c r="E38" s="278">
        <v>4.18</v>
      </c>
      <c r="F38" s="269">
        <v>4.18</v>
      </c>
    </row>
    <row r="39" spans="1:6" ht="15.75">
      <c r="A39" s="282"/>
      <c r="B39" s="283" t="s">
        <v>70</v>
      </c>
      <c r="C39" s="44" t="s">
        <v>21</v>
      </c>
      <c r="D39" s="37"/>
      <c r="E39" s="54"/>
      <c r="F39" s="284"/>
    </row>
    <row r="40" spans="1:6" ht="36" customHeight="1">
      <c r="A40" s="189" t="s">
        <v>98</v>
      </c>
      <c r="B40" s="71" t="s">
        <v>131</v>
      </c>
      <c r="C40" s="72" t="s">
        <v>113</v>
      </c>
      <c r="D40" s="73" t="s">
        <v>19</v>
      </c>
      <c r="E40" s="275">
        <v>6</v>
      </c>
      <c r="F40" s="281">
        <v>6</v>
      </c>
    </row>
    <row r="41" spans="1:6" ht="33" customHeight="1">
      <c r="A41" s="181" t="s">
        <v>99</v>
      </c>
      <c r="B41" s="39" t="s">
        <v>132</v>
      </c>
      <c r="C41" s="70" t="s">
        <v>35</v>
      </c>
      <c r="D41" s="66" t="s">
        <v>19</v>
      </c>
      <c r="E41" s="276">
        <v>1</v>
      </c>
      <c r="F41" s="270">
        <v>1</v>
      </c>
    </row>
    <row r="42" spans="1:6" ht="51.75" customHeight="1">
      <c r="A42" s="183" t="s">
        <v>100</v>
      </c>
      <c r="B42" s="74" t="s">
        <v>133</v>
      </c>
      <c r="C42" s="75" t="s">
        <v>72</v>
      </c>
      <c r="D42" s="76" t="s">
        <v>19</v>
      </c>
      <c r="E42" s="273">
        <v>2</v>
      </c>
      <c r="F42" s="280">
        <v>2</v>
      </c>
    </row>
    <row r="43" spans="1:6" ht="30">
      <c r="A43" s="181" t="s">
        <v>101</v>
      </c>
      <c r="B43" s="52" t="s">
        <v>134</v>
      </c>
      <c r="C43" s="57" t="s">
        <v>36</v>
      </c>
      <c r="D43" s="53" t="s">
        <v>19</v>
      </c>
      <c r="E43" s="272">
        <v>1</v>
      </c>
      <c r="F43" s="270">
        <v>1</v>
      </c>
    </row>
    <row r="44" spans="1:6" ht="15.75">
      <c r="A44" s="181"/>
      <c r="B44" s="265" t="s">
        <v>17</v>
      </c>
      <c r="C44" s="44" t="s">
        <v>37</v>
      </c>
      <c r="D44" s="37"/>
      <c r="E44" s="54"/>
      <c r="F44" s="269"/>
    </row>
    <row r="45" spans="1:6" ht="66" customHeight="1">
      <c r="A45" s="181" t="s">
        <v>86</v>
      </c>
      <c r="B45" s="52" t="s">
        <v>135</v>
      </c>
      <c r="C45" s="57" t="s">
        <v>65</v>
      </c>
      <c r="D45" s="53" t="s">
        <v>19</v>
      </c>
      <c r="E45" s="272">
        <v>3</v>
      </c>
      <c r="F45" s="270">
        <v>3</v>
      </c>
    </row>
    <row r="46" spans="1:6" ht="85.5" customHeight="1">
      <c r="A46" s="181" t="s">
        <v>102</v>
      </c>
      <c r="B46" s="52" t="s">
        <v>136</v>
      </c>
      <c r="C46" s="57" t="s">
        <v>64</v>
      </c>
      <c r="D46" s="53" t="s">
        <v>19</v>
      </c>
      <c r="E46" s="272">
        <v>3</v>
      </c>
      <c r="F46" s="270">
        <v>3</v>
      </c>
    </row>
    <row r="47" spans="1:6" ht="40.5" customHeight="1">
      <c r="A47" s="181" t="s">
        <v>104</v>
      </c>
      <c r="B47" s="52" t="s">
        <v>137</v>
      </c>
      <c r="C47" s="57" t="s">
        <v>44</v>
      </c>
      <c r="D47" s="53" t="s">
        <v>19</v>
      </c>
      <c r="E47" s="272">
        <v>1</v>
      </c>
      <c r="F47" s="270">
        <v>1</v>
      </c>
    </row>
    <row r="48" spans="1:6" ht="35.25" customHeight="1">
      <c r="A48" s="181" t="s">
        <v>105</v>
      </c>
      <c r="B48" s="39" t="s">
        <v>138</v>
      </c>
      <c r="C48" s="70" t="s">
        <v>39</v>
      </c>
      <c r="D48" s="66" t="s">
        <v>19</v>
      </c>
      <c r="E48" s="276">
        <v>2</v>
      </c>
      <c r="F48" s="270">
        <v>2</v>
      </c>
    </row>
    <row r="49" spans="1:6" ht="33.75" customHeight="1">
      <c r="A49" s="181" t="s">
        <v>103</v>
      </c>
      <c r="B49" s="39" t="s">
        <v>139</v>
      </c>
      <c r="C49" s="70" t="s">
        <v>40</v>
      </c>
      <c r="D49" s="66" t="s">
        <v>19</v>
      </c>
      <c r="E49" s="276">
        <v>2</v>
      </c>
      <c r="F49" s="270">
        <v>2</v>
      </c>
    </row>
    <row r="50" spans="1:6" ht="39.75" customHeight="1">
      <c r="A50" s="181" t="s">
        <v>106</v>
      </c>
      <c r="B50" s="39" t="s">
        <v>140</v>
      </c>
      <c r="C50" s="70" t="s">
        <v>38</v>
      </c>
      <c r="D50" s="66" t="s">
        <v>19</v>
      </c>
      <c r="E50" s="276">
        <v>2</v>
      </c>
      <c r="F50" s="270">
        <v>2</v>
      </c>
    </row>
    <row r="51" spans="1:6" ht="43.5" customHeight="1">
      <c r="A51" s="181" t="s">
        <v>107</v>
      </c>
      <c r="B51" s="39" t="s">
        <v>141</v>
      </c>
      <c r="C51" s="70" t="s">
        <v>66</v>
      </c>
      <c r="D51" s="66" t="s">
        <v>19</v>
      </c>
      <c r="E51" s="276">
        <v>2</v>
      </c>
      <c r="F51" s="270">
        <v>2</v>
      </c>
    </row>
    <row r="52" spans="1:6" ht="96" customHeight="1">
      <c r="A52" s="181" t="s">
        <v>108</v>
      </c>
      <c r="B52" s="39" t="s">
        <v>142</v>
      </c>
      <c r="C52" s="70" t="s">
        <v>67</v>
      </c>
      <c r="D52" s="66" t="s">
        <v>19</v>
      </c>
      <c r="E52" s="276">
        <v>4</v>
      </c>
      <c r="F52" s="270">
        <v>4</v>
      </c>
    </row>
    <row r="53" spans="1:6" ht="51" customHeight="1">
      <c r="A53" s="181" t="s">
        <v>109</v>
      </c>
      <c r="B53" s="39" t="s">
        <v>143</v>
      </c>
      <c r="C53" s="70" t="s">
        <v>41</v>
      </c>
      <c r="D53" s="66" t="s">
        <v>20</v>
      </c>
      <c r="E53" s="276">
        <v>6</v>
      </c>
      <c r="F53" s="270">
        <v>6</v>
      </c>
    </row>
    <row r="54" spans="1:6" ht="45.75" customHeight="1">
      <c r="A54" s="181" t="s">
        <v>110</v>
      </c>
      <c r="B54" s="39" t="s">
        <v>144</v>
      </c>
      <c r="C54" s="70" t="s">
        <v>42</v>
      </c>
      <c r="D54" s="66" t="s">
        <v>20</v>
      </c>
      <c r="E54" s="276">
        <v>6</v>
      </c>
      <c r="F54" s="270">
        <v>6</v>
      </c>
    </row>
    <row r="55" spans="1:6" ht="15.75">
      <c r="A55" s="181"/>
      <c r="B55" s="266">
        <v>8</v>
      </c>
      <c r="C55" s="44" t="s">
        <v>10</v>
      </c>
      <c r="D55" s="37"/>
      <c r="E55" s="54"/>
      <c r="F55" s="269"/>
    </row>
    <row r="56" spans="1:6" ht="47.25" customHeight="1">
      <c r="A56" s="181" t="s">
        <v>89</v>
      </c>
      <c r="B56" s="86" t="s">
        <v>145</v>
      </c>
      <c r="C56" s="57" t="s">
        <v>47</v>
      </c>
      <c r="D56" s="53" t="s">
        <v>11</v>
      </c>
      <c r="E56" s="272">
        <v>25.23</v>
      </c>
      <c r="F56" s="269" t="s">
        <v>263</v>
      </c>
    </row>
  </sheetData>
  <pageMargins left="0.51181102362204722" right="0.51181102362204722" top="0.78740157480314965" bottom="0.78740157480314965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Planilha Orçamentária</vt:lpstr>
      <vt:lpstr>BDI</vt:lpstr>
      <vt:lpstr>cronograma</vt:lpstr>
      <vt:lpstr>DESCRITIVO</vt:lpstr>
      <vt:lpstr>CALCULO</vt:lpstr>
      <vt:lpstr>cronograma!Area_de_impressao</vt:lpstr>
      <vt:lpstr>'Planilha Orçamentária'!Area_de_impressao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Margareth</cp:lastModifiedBy>
  <cp:lastPrinted>2021-09-22T17:20:49Z</cp:lastPrinted>
  <dcterms:created xsi:type="dcterms:W3CDTF">2002-12-12T16:25:44Z</dcterms:created>
  <dcterms:modified xsi:type="dcterms:W3CDTF">2021-10-29T19:11:46Z</dcterms:modified>
</cp:coreProperties>
</file>