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95" windowHeight="92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72" i="1"/>
  <c r="E72"/>
  <c r="G72" s="1"/>
  <c r="D72"/>
  <c r="C72"/>
  <c r="B72"/>
  <c r="H69"/>
  <c r="E69"/>
  <c r="G69" s="1"/>
  <c r="D69"/>
  <c r="C69"/>
  <c r="B69"/>
  <c r="H66"/>
  <c r="E66"/>
  <c r="G66" s="1"/>
  <c r="I66" s="1"/>
  <c r="D66"/>
  <c r="C66"/>
  <c r="B66"/>
  <c r="H65"/>
  <c r="E65"/>
  <c r="G65" s="1"/>
  <c r="I65" s="1"/>
  <c r="D65"/>
  <c r="C65"/>
  <c r="B65"/>
  <c r="H64"/>
  <c r="E64"/>
  <c r="G64" s="1"/>
  <c r="I64" s="1"/>
  <c r="D64"/>
  <c r="C64"/>
  <c r="B64"/>
  <c r="H63"/>
  <c r="G63"/>
  <c r="I63" s="1"/>
  <c r="E63"/>
  <c r="D63"/>
  <c r="C63"/>
  <c r="B63"/>
  <c r="H62"/>
  <c r="E62"/>
  <c r="G62" s="1"/>
  <c r="I62" s="1"/>
  <c r="D62"/>
  <c r="C62"/>
  <c r="B62"/>
  <c r="H61"/>
  <c r="E61"/>
  <c r="G61" s="1"/>
  <c r="I61" s="1"/>
  <c r="D61"/>
  <c r="C61"/>
  <c r="B61"/>
  <c r="H60"/>
  <c r="E60"/>
  <c r="G60" s="1"/>
  <c r="I60" s="1"/>
  <c r="D60"/>
  <c r="C60"/>
  <c r="B60"/>
  <c r="H59"/>
  <c r="G59"/>
  <c r="I59" s="1"/>
  <c r="E59"/>
  <c r="D59"/>
  <c r="C59"/>
  <c r="B59"/>
  <c r="H58"/>
  <c r="E58"/>
  <c r="G58" s="1"/>
  <c r="I58" s="1"/>
  <c r="D58"/>
  <c r="C58"/>
  <c r="B58"/>
  <c r="H57"/>
  <c r="E57"/>
  <c r="G57" s="1"/>
  <c r="I57" s="1"/>
  <c r="D57"/>
  <c r="C57"/>
  <c r="B57"/>
  <c r="H56"/>
  <c r="E56"/>
  <c r="G56" s="1"/>
  <c r="D56"/>
  <c r="C56"/>
  <c r="B56"/>
  <c r="H53"/>
  <c r="E53"/>
  <c r="G53" s="1"/>
  <c r="D53"/>
  <c r="C53"/>
  <c r="B53"/>
  <c r="H50"/>
  <c r="E50"/>
  <c r="G50" s="1"/>
  <c r="I50" s="1"/>
  <c r="D50"/>
  <c r="B50"/>
  <c r="C50" s="1"/>
  <c r="H49"/>
  <c r="E49"/>
  <c r="G49" s="1"/>
  <c r="D49"/>
  <c r="B49"/>
  <c r="C49" s="1"/>
  <c r="H46"/>
  <c r="E46"/>
  <c r="G46" s="1"/>
  <c r="I46" s="1"/>
  <c r="D46"/>
  <c r="B46"/>
  <c r="C46" s="1"/>
  <c r="H45"/>
  <c r="E45"/>
  <c r="G45" s="1"/>
  <c r="I45" s="1"/>
  <c r="D45"/>
  <c r="B45"/>
  <c r="C45" s="1"/>
  <c r="H44"/>
  <c r="E44"/>
  <c r="G44" s="1"/>
  <c r="I44" s="1"/>
  <c r="D44"/>
  <c r="C44"/>
  <c r="B44"/>
  <c r="H43"/>
  <c r="G43"/>
  <c r="I43" s="1"/>
  <c r="E43"/>
  <c r="D43"/>
  <c r="B43"/>
  <c r="C43" s="1"/>
  <c r="H42"/>
  <c r="E42"/>
  <c r="G42" s="1"/>
  <c r="I42" s="1"/>
  <c r="D42"/>
  <c r="B42"/>
  <c r="C42" s="1"/>
  <c r="H41"/>
  <c r="E41"/>
  <c r="G41" s="1"/>
  <c r="D41"/>
  <c r="B41"/>
  <c r="C41" s="1"/>
  <c r="H38"/>
  <c r="E38"/>
  <c r="G38" s="1"/>
  <c r="D38"/>
  <c r="C38"/>
  <c r="B38"/>
  <c r="I37"/>
  <c r="H37"/>
  <c r="G37"/>
  <c r="E37"/>
  <c r="D37"/>
  <c r="C37"/>
  <c r="B37"/>
  <c r="H34"/>
  <c r="E34"/>
  <c r="G34" s="1"/>
  <c r="I34" s="1"/>
  <c r="D34"/>
  <c r="C34"/>
  <c r="B34"/>
  <c r="H33"/>
  <c r="E33"/>
  <c r="G33" s="1"/>
  <c r="I33" s="1"/>
  <c r="D33"/>
  <c r="C33"/>
  <c r="B33"/>
  <c r="H32"/>
  <c r="E32"/>
  <c r="G32" s="1"/>
  <c r="I32" s="1"/>
  <c r="D32"/>
  <c r="C32"/>
  <c r="B32"/>
  <c r="H31"/>
  <c r="G31"/>
  <c r="I31" s="1"/>
  <c r="E31"/>
  <c r="D31"/>
  <c r="C31"/>
  <c r="B31"/>
  <c r="H30"/>
  <c r="E30"/>
  <c r="G30" s="1"/>
  <c r="I30" s="1"/>
  <c r="D30"/>
  <c r="C30"/>
  <c r="B30"/>
  <c r="H29"/>
  <c r="E29"/>
  <c r="G29" s="1"/>
  <c r="D29"/>
  <c r="C29"/>
  <c r="B29"/>
  <c r="H26"/>
  <c r="E26"/>
  <c r="G26" s="1"/>
  <c r="I26" s="1"/>
  <c r="D26"/>
  <c r="C26"/>
  <c r="B26"/>
  <c r="H25"/>
  <c r="E25"/>
  <c r="G25" s="1"/>
  <c r="I25" s="1"/>
  <c r="D25"/>
  <c r="C25"/>
  <c r="B25"/>
  <c r="H24"/>
  <c r="E24"/>
  <c r="G24" s="1"/>
  <c r="I24" s="1"/>
  <c r="D24"/>
  <c r="C24"/>
  <c r="B24"/>
  <c r="H23"/>
  <c r="E23"/>
  <c r="G23" s="1"/>
  <c r="I23" s="1"/>
  <c r="D23"/>
  <c r="C23"/>
  <c r="B23"/>
  <c r="H22"/>
  <c r="E22"/>
  <c r="G22" s="1"/>
  <c r="D22"/>
  <c r="C22"/>
  <c r="B22"/>
  <c r="H19"/>
  <c r="E19"/>
  <c r="G19" s="1"/>
  <c r="D19"/>
  <c r="C19"/>
  <c r="B19"/>
  <c r="H14"/>
  <c r="C14"/>
  <c r="H12"/>
  <c r="C12"/>
  <c r="H11"/>
  <c r="C11"/>
  <c r="C10"/>
  <c r="A6"/>
  <c r="I53" l="1"/>
  <c r="I52" s="1"/>
  <c r="G52"/>
  <c r="I29"/>
  <c r="I28" s="1"/>
  <c r="G28"/>
  <c r="I49"/>
  <c r="I48" s="1"/>
  <c r="G48"/>
  <c r="I72"/>
  <c r="I71" s="1"/>
  <c r="G71"/>
  <c r="I22"/>
  <c r="I21" s="1"/>
  <c r="G21"/>
  <c r="I69"/>
  <c r="I68" s="1"/>
  <c r="G68"/>
  <c r="I19"/>
  <c r="I18" s="1"/>
  <c r="G18"/>
  <c r="G36"/>
  <c r="I38"/>
  <c r="I41"/>
  <c r="I40" s="1"/>
  <c r="G40"/>
  <c r="I56"/>
  <c r="I55" s="1"/>
  <c r="G55"/>
  <c r="I36"/>
  <c r="I75" l="1"/>
  <c r="G75"/>
</calcChain>
</file>

<file path=xl/sharedStrings.xml><?xml version="1.0" encoding="utf-8"?>
<sst xmlns="http://schemas.openxmlformats.org/spreadsheetml/2006/main" count="81" uniqueCount="80">
  <si>
    <t>PREFEITURA MUNICIPAL DE SANTO ANTÔNIO DE PÁDUA</t>
  </si>
  <si>
    <t>Processo:</t>
  </si>
  <si>
    <t>Endereço:</t>
  </si>
  <si>
    <t>Município:</t>
  </si>
  <si>
    <t>BDI:</t>
  </si>
  <si>
    <t>Natureza:</t>
  </si>
  <si>
    <t>BDI DIF:</t>
  </si>
  <si>
    <t>C.G.</t>
  </si>
  <si>
    <t>Mês base de preços:</t>
  </si>
  <si>
    <t>Prazo da Obra:</t>
  </si>
  <si>
    <t>meses</t>
  </si>
  <si>
    <t>ITEM</t>
  </si>
  <si>
    <t>COMPOSIÇÃO</t>
  </si>
  <si>
    <t>ESPECIFICAÇÃO DOS SERVIÇOS</t>
  </si>
  <si>
    <t>UNID.</t>
  </si>
  <si>
    <t>QUANT.</t>
  </si>
  <si>
    <t>VALOR UNITÁRIO (R$)</t>
  </si>
  <si>
    <t>TOTAL SEM BDI (R$)</t>
  </si>
  <si>
    <t>B.D.I. %</t>
  </si>
  <si>
    <t>TOTAL COM BDI (R$)</t>
  </si>
  <si>
    <t>1.0</t>
  </si>
  <si>
    <t>SERVIÇOS DE ESCRITÓRIO, LABORATÓRIO E CAMPO</t>
  </si>
  <si>
    <t>1.1</t>
  </si>
  <si>
    <t>2.0</t>
  </si>
  <si>
    <t>CANTEIRO DE OBRAS</t>
  </si>
  <si>
    <t>2.1</t>
  </si>
  <si>
    <t>2.2</t>
  </si>
  <si>
    <t>2.3</t>
  </si>
  <si>
    <t>3.0</t>
  </si>
  <si>
    <t>MOVIMENTO DE TERRA</t>
  </si>
  <si>
    <t>3.1</t>
  </si>
  <si>
    <t>3.2</t>
  </si>
  <si>
    <t>4.0</t>
  </si>
  <si>
    <t>TRANSPORTES</t>
  </si>
  <si>
    <t>4.1</t>
  </si>
  <si>
    <t>4.2</t>
  </si>
  <si>
    <t>5.0</t>
  </si>
  <si>
    <t>SERVIÇOS COMPLEMENTARES</t>
  </si>
  <si>
    <t>5.1</t>
  </si>
  <si>
    <t>5.2</t>
  </si>
  <si>
    <t>6.0</t>
  </si>
  <si>
    <t>GALERIAS, DRENOS E CONEXOS</t>
  </si>
  <si>
    <t>6.1</t>
  </si>
  <si>
    <t>6.2</t>
  </si>
  <si>
    <t>8.0</t>
  </si>
  <si>
    <t>BASES E PAVIMENTOS</t>
  </si>
  <si>
    <t>8.1</t>
  </si>
  <si>
    <t>11.0</t>
  </si>
  <si>
    <t>ESTRUTURAS</t>
  </si>
  <si>
    <t>11.1</t>
  </si>
  <si>
    <t>11.2</t>
  </si>
  <si>
    <t>11.3</t>
  </si>
  <si>
    <t>TOTAL</t>
  </si>
  <si>
    <t>Estado do Rio de Janeiro</t>
  </si>
  <si>
    <t>APÊNDICE AO ANEXO I AO EDITAL 027/2022 - MODELO DE PROPOSTA DE PREÇOS</t>
  </si>
  <si>
    <t>21º 33' 18" S / 42º 10' 50" W</t>
  </si>
  <si>
    <t>2.4</t>
  </si>
  <si>
    <t>2.5</t>
  </si>
  <si>
    <t>3.3</t>
  </si>
  <si>
    <t>3.4</t>
  </si>
  <si>
    <t>3.5</t>
  </si>
  <si>
    <t>3.6</t>
  </si>
  <si>
    <t>5.3</t>
  </si>
  <si>
    <t>5.4</t>
  </si>
  <si>
    <t>5.5</t>
  </si>
  <si>
    <t>5.6</t>
  </si>
  <si>
    <t>11.4</t>
  </si>
  <si>
    <t>11.5</t>
  </si>
  <si>
    <t>11.6</t>
  </si>
  <si>
    <t>11.7</t>
  </si>
  <si>
    <t>11.8</t>
  </si>
  <si>
    <t>11.9</t>
  </si>
  <si>
    <t>11.10</t>
  </si>
  <si>
    <t>11.11</t>
  </si>
  <si>
    <t>12.0</t>
  </si>
  <si>
    <t>ALVENARIAS E DIVISÓRIAS</t>
  </si>
  <si>
    <t>12.1</t>
  </si>
  <si>
    <t>13.0</t>
  </si>
  <si>
    <t>REVESTIMENTOS DE PAREDES, TETOS E PISOS</t>
  </si>
  <si>
    <t>13.1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</si>
</sst>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2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indent="3"/>
    </xf>
    <xf numFmtId="0" fontId="5" fillId="0" borderId="1" xfId="0" applyFont="1" applyFill="1" applyBorder="1" applyAlignment="1">
      <alignment horizontal="right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3" fontId="13" fillId="0" borderId="1" xfId="1" applyNumberFormat="1" applyFont="1" applyFill="1" applyBorder="1" applyAlignment="1">
      <alignment horizontal="center" vertical="center"/>
    </xf>
    <xf numFmtId="44" fontId="14" fillId="0" borderId="1" xfId="1" applyNumberFormat="1" applyFont="1" applyFill="1" applyBorder="1" applyAlignment="1">
      <alignment horizontal="center" vertical="center"/>
    </xf>
    <xf numFmtId="44" fontId="14" fillId="0" borderId="1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3" fontId="12" fillId="0" borderId="1" xfId="1" applyNumberFormat="1" applyFont="1" applyFill="1" applyBorder="1" applyAlignment="1">
      <alignment horizontal="center" vertical="center" wrapText="1"/>
    </xf>
    <xf numFmtId="43" fontId="12" fillId="0" borderId="1" xfId="1" applyNumberFormat="1" applyFont="1" applyFill="1" applyBorder="1" applyAlignment="1">
      <alignment horizontal="center" vertical="center"/>
    </xf>
    <xf numFmtId="44" fontId="12" fillId="0" borderId="1" xfId="1" applyNumberFormat="1" applyFont="1" applyFill="1" applyBorder="1" applyAlignment="1">
      <alignment horizontal="center" vertical="center"/>
    </xf>
    <xf numFmtId="10" fontId="12" fillId="0" borderId="1" xfId="1" applyNumberFormat="1" applyFont="1" applyFill="1" applyBorder="1" applyAlignment="1">
      <alignment horizontal="center" vertical="center"/>
    </xf>
    <xf numFmtId="44" fontId="15" fillId="0" borderId="1" xfId="1" applyNumberFormat="1" applyFont="1" applyFill="1" applyBorder="1" applyAlignment="1">
      <alignment vertical="center"/>
    </xf>
    <xf numFmtId="44" fontId="13" fillId="0" borderId="1" xfId="1" applyNumberFormat="1" applyFont="1" applyFill="1" applyBorder="1" applyAlignment="1">
      <alignment horizontal="center" vertical="center"/>
    </xf>
    <xf numFmtId="10" fontId="13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3" fontId="13" fillId="0" borderId="4" xfId="1" applyNumberFormat="1" applyFont="1" applyFill="1" applyBorder="1" applyAlignment="1">
      <alignment horizontal="center" vertical="center"/>
    </xf>
    <xf numFmtId="43" fontId="16" fillId="0" borderId="7" xfId="1" applyNumberFormat="1" applyFont="1" applyFill="1" applyBorder="1" applyAlignment="1">
      <alignment vertical="center"/>
    </xf>
    <xf numFmtId="43" fontId="16" fillId="0" borderId="5" xfId="1" applyNumberFormat="1" applyFont="1" applyFill="1" applyBorder="1" applyAlignment="1">
      <alignment vertical="center"/>
    </xf>
    <xf numFmtId="44" fontId="13" fillId="0" borderId="7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43" fontId="12" fillId="0" borderId="8" xfId="1" applyNumberFormat="1" applyFont="1" applyFill="1" applyBorder="1" applyAlignment="1">
      <alignment horizontal="center" vertical="center"/>
    </xf>
    <xf numFmtId="44" fontId="15" fillId="0" borderId="8" xfId="1" applyNumberFormat="1" applyFont="1" applyFill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280989</xdr:colOff>
      <xdr:row>0</xdr:row>
      <xdr:rowOff>0</xdr:rowOff>
    </xdr:from>
    <xdr:to>
      <xdr:col>1</xdr:col>
      <xdr:colOff>742950</xdr:colOff>
      <xdr:row>1</xdr:row>
      <xdr:rowOff>248917</xdr:rowOff>
    </xdr:to>
    <xdr:pic>
      <xdr:nvPicPr>
        <xdr:cNvPr id="2" name="Imagem 1" descr="Timbre 1">
          <a:extLst>
            <a:ext uri="{FF2B5EF4-FFF2-40B4-BE49-F238E27FC236}">
              <a16:creationId xmlns:a16="http://schemas.microsoft.com/office/drawing/2014/main" xmlns="" id="{6F6BE94D-EA5F-4858-A952-B44AA91F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0589" y="0"/>
          <a:ext cx="461961" cy="53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6</xdr:row>
      <xdr:rowOff>114300</xdr:rowOff>
    </xdr:from>
    <xdr:to>
      <xdr:col>5</xdr:col>
      <xdr:colOff>904875</xdr:colOff>
      <xdr:row>10</xdr:row>
      <xdr:rowOff>38100</xdr:rowOff>
    </xdr:to>
    <xdr:pic>
      <xdr:nvPicPr>
        <xdr:cNvPr id="3" name="Imagem 1" descr="Timb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6000" contrast="12000"/>
        </a:blip>
        <a:srcRect/>
        <a:stretch>
          <a:fillRect/>
        </a:stretch>
      </xdr:blipFill>
      <xdr:spPr bwMode="auto">
        <a:xfrm>
          <a:off x="8134350" y="1933575"/>
          <a:ext cx="876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dos"/>
      <sheetName val="BDI-ONERADO"/>
      <sheetName val="RESUMO"/>
      <sheetName val="PLANILHA"/>
      <sheetName val="CRONO"/>
      <sheetName val="curva-abc "/>
      <sheetName val="ITENS ESPECIAIS"/>
      <sheetName val="1-SERV_ESCR_LAB_CAMPO"/>
      <sheetName val="2-CANT_OBRA"/>
      <sheetName val="3-MOV_TERRA"/>
      <sheetName val="4-TRANSP"/>
      <sheetName val="5-SERV_COMPL"/>
      <sheetName val="6-GAL_DREN_CONEX"/>
      <sheetName val="7-ARGAM_INJEÇ_CONSOL"/>
      <sheetName val="8-BASES_PAV"/>
      <sheetName val="9-PARQ_JARD"/>
      <sheetName val="10-FUNDAÇÕES"/>
      <sheetName val="11-ESTRUT"/>
      <sheetName val="12-ALV_DIV "/>
      <sheetName val="13-REV_PAR_TETO_PISOS"/>
      <sheetName val="14-ESQ_PVC_FER_ALUM_MAD_VID_FER"/>
      <sheetName val="15-INST_ELÉT_HID_SAN_MEC"/>
      <sheetName val="16-COBERTURAS_ISOL_IMPERM"/>
      <sheetName val="17-PINTURAS"/>
      <sheetName val="18-APAR_HID_SAN_ELET_MEC_ESP"/>
      <sheetName val="19-ALUG_EQUIP"/>
      <sheetName val="20-CUSTOS_RODOV"/>
      <sheetName val="21-ILUM_PUBLICA"/>
      <sheetName val="descricao"/>
      <sheetName val="EMOP1020"/>
      <sheetName val="EMOP 05-2021"/>
      <sheetName val="22-ADM"/>
      <sheetName val="23-ENCARGOS"/>
      <sheetName val="EMOP_08-2021"/>
      <sheetName val="MEM_DESCR"/>
    </sheetNames>
    <sheetDataSet>
      <sheetData sheetId="0">
        <row r="5">
          <cell r="C5" t="str">
            <v>MURO DE CONCRETO CICLÓPICO</v>
          </cell>
        </row>
        <row r="6">
          <cell r="C6" t="str">
            <v>Rua José Procópio Sales - em frente ao Nº 100 - Santa Afra</v>
          </cell>
        </row>
        <row r="7">
          <cell r="C7" t="str">
            <v>1º Distrito - Santo Antônio de Pádua - RJ</v>
          </cell>
        </row>
        <row r="8">
          <cell r="C8" t="str">
            <v>Programa Recurso Próprio</v>
          </cell>
        </row>
        <row r="9">
          <cell r="C9" t="str">
            <v>EMOP 08/2021 - ONERADO</v>
          </cell>
        </row>
        <row r="10">
          <cell r="C10">
            <v>0.20394221844197147</v>
          </cell>
        </row>
        <row r="11">
          <cell r="C11">
            <v>0.20394221844197147</v>
          </cell>
        </row>
        <row r="12">
          <cell r="C12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MEMÓRIA DE CÁLCULO DE QUANTITATIVOS</v>
          </cell>
        </row>
        <row r="2">
          <cell r="A2" t="str">
            <v>1.0 - SERVIÇOS DE LABORATÓRIO, ESCRITÓRIO E CAMPO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G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1.1</v>
          </cell>
          <cell r="C14" t="str">
            <v>MARCACAO DE OBRA SEM INSTRUMENTO TOPOGRAFICO</v>
          </cell>
        </row>
        <row r="15">
          <cell r="A15" t="str">
            <v>1.1</v>
          </cell>
          <cell r="B15" t="str">
            <v>01.018.0001-0</v>
          </cell>
          <cell r="C15" t="str">
            <v>MARCACAO DE OBRA SEM INSTRUMENTO TOPOGRAFICO,CONSIDERADA A PROJECAO HORIZONTAL DA AREA ENVOLVENTE</v>
          </cell>
          <cell r="K15" t="str">
            <v>M2</v>
          </cell>
        </row>
      </sheetData>
      <sheetData sheetId="8">
        <row r="1">
          <cell r="A1" t="str">
            <v>MEMÓRIA DE CÁLCULO DE QUANTITATIVOS</v>
          </cell>
        </row>
        <row r="2">
          <cell r="A2" t="str">
            <v>2.0 - CANTEIRO DE OBRA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C7">
            <v>0</v>
          </cell>
          <cell r="E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2.1</v>
          </cell>
          <cell r="C14" t="str">
            <v>TAPUME DE VEDACAO OU PROTECAO</v>
          </cell>
        </row>
        <row r="15">
          <cell r="A15" t="str">
            <v>2.1</v>
          </cell>
          <cell r="B15" t="str">
            <v>02.001.0001-0</v>
          </cell>
          <cell r="C15" t="str">
            <v>TAPUME DE VEDACAO OU PROTECAO,EXECUTADO C/CHAPAS DE MADEIRACOMPENSADA,RESINADA,LISA,DE COLAGEM FENOLICA,A PROVA D`AGUA,COM 2,20X1,10M E 6MM DE ESPESSURA,PREGADAS EM PECAS DE MADEIRA DE 3ª DE 3"X3" HORIZONTAIS E VERTICAIS A CADA 1,22M,EXCLU</v>
          </cell>
          <cell r="K15" t="str">
            <v>M2</v>
          </cell>
        </row>
        <row r="19">
          <cell r="B19" t="str">
            <v>2.2</v>
          </cell>
          <cell r="C19" t="str">
            <v>BARRACAO DE OBRA</v>
          </cell>
        </row>
        <row r="20">
          <cell r="A20" t="str">
            <v>2.2</v>
          </cell>
          <cell r="B20" t="str">
            <v>02.004.0005-0</v>
          </cell>
          <cell r="C20" t="str">
            <v>BARRACAO DE OBRA COM DIVISAO INTERNA PARA ESCRITORIO E DEPOSITO DE MATERIAIS,PISO DE TABUAS DE MADEIRA DE 3ª SOBRE ESTAQUEAMENTO DE PECAS DE MADEIRA DE 3ª,3"X3",PAREDES DE TABUAS DE MADEIRA DE 3ª E COBERTURA DE TELHAS DE FIBROCIMENTO DE 6MM</v>
          </cell>
          <cell r="K20" t="str">
            <v>M2</v>
          </cell>
        </row>
        <row r="24">
          <cell r="B24" t="str">
            <v>2.3</v>
          </cell>
          <cell r="C24" t="str">
            <v>PLACA DE IDENTIFICACAO DE OBRA PUBLICA</v>
          </cell>
        </row>
        <row r="25">
          <cell r="A25" t="str">
            <v>2.3</v>
          </cell>
          <cell r="B25" t="str">
            <v>02.020.0001-0</v>
          </cell>
          <cell r="C25" t="str">
            <v>PLACA DE IDENTIFICACAO DE OBRA PUBLICA,INCLUSIVE PINTURA E SUPORTES DE MADEIRA.FORNECIMENTO E COLOCACAO</v>
          </cell>
          <cell r="K25" t="str">
            <v>M2</v>
          </cell>
        </row>
        <row r="29">
          <cell r="B29" t="str">
            <v>2.4</v>
          </cell>
          <cell r="C29" t="str">
            <v>INSTALACAO E LIGACAO PROVISORIA PARA ABASTECIMENTO DE AGUA</v>
          </cell>
        </row>
        <row r="30">
          <cell r="A30" t="str">
            <v>2.4</v>
          </cell>
          <cell r="B30" t="str">
            <v>02.015.0001-0</v>
          </cell>
          <cell r="C30" t="str">
            <v>INSTALACAO E LIGACAO PROVISORIA PARA ABASTECIMENTO DE AGUA EESGOTAMENTO SANITARIO EM CANTEIRO DE OBRAS,INCLUSIVE ESCAVACAO,EXCLUSIVE REPOSICAO DA PAVIMENTACAO DO LOGRADOURO PUBLICO</v>
          </cell>
          <cell r="K30" t="str">
            <v>UN</v>
          </cell>
        </row>
        <row r="34">
          <cell r="B34" t="str">
            <v>2.5</v>
          </cell>
          <cell r="C34" t="str">
            <v>INSTALACAO E LIGACAO PROVISORIA DE ALIMENTACAO DE ENERGIA ELETRICA</v>
          </cell>
        </row>
        <row r="35">
          <cell r="A35" t="str">
            <v>2.5</v>
          </cell>
          <cell r="B35" t="str">
            <v>02.016.0001-0</v>
          </cell>
          <cell r="C35" t="str">
            <v>INSTALACAO E LIGACAO PROVISORIA DE ALIMENTACAO DE ENERGIA ELETRICA,EM BAIXA TENSAO,PARA CANTEIRO DE OBRAS,M3-CHAVE 100A,CARGA 3KW,20CV,EXCLUSIVE O FORNECIMENTO DO MEDIDOR</v>
          </cell>
          <cell r="J35">
            <v>1</v>
          </cell>
          <cell r="K35" t="str">
            <v>UN</v>
          </cell>
        </row>
      </sheetData>
      <sheetData sheetId="9">
        <row r="1">
          <cell r="A1" t="str">
            <v>MEMÓRIA DE CÁLCULO DE QUANTITATIVOS</v>
          </cell>
        </row>
        <row r="2">
          <cell r="A2" t="str">
            <v>3.0 - MOVIMENTO DE TERRA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C7">
            <v>0</v>
          </cell>
          <cell r="E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3.1</v>
          </cell>
          <cell r="C14" t="str">
            <v>ESCAVACAO MANUAL DE VALA/CAVA EM MATERIAL DE 1ª CATEGORIA,ATE 1,50M DE PROFUNDIDADE</v>
          </cell>
        </row>
        <row r="15">
          <cell r="A15" t="str">
            <v>3.1</v>
          </cell>
          <cell r="B15" t="str">
            <v>03.001.0001-1</v>
          </cell>
          <cell r="C15" t="str">
            <v>ESCAVACAO MANUAL DE VALA/CAVA EM MATERIAL DE 1ª CATEGORIA (A(AREIA,ARGILA OU PICARRA),ATE 1,50M DE PROFUNDIDADE,EXCLUSIVE ESCORAMENTO E ESGOTAMENTO</v>
          </cell>
          <cell r="K15" t="str">
            <v>M3</v>
          </cell>
        </row>
        <row r="19">
          <cell r="B19" t="str">
            <v>3.2</v>
          </cell>
          <cell r="C19" t="str">
            <v>ESCAVACAO MANUAL DE VALA/CAVA EM MATERIAL DE 1ª CATEGORIA,ENTRE 1,50 E 3,00M DE PROFUNDIDADE</v>
          </cell>
        </row>
        <row r="20">
          <cell r="A20" t="str">
            <v>3.2</v>
          </cell>
          <cell r="B20" t="str">
            <v>03.001.0002-1</v>
          </cell>
          <cell r="C20" t="str">
            <v>ESCAVACAO MANUAL DE VALA/CAVA EM MATERIAL DE 1ª CATEGORIA (AREIA,ARGILA OU PICARRA),ENTRE 1,50 E 3,00M DE PROFUNDIDADE,EXCLUSIVE ESCORAMENTO E ESGOTAMENTO</v>
          </cell>
          <cell r="K20" t="str">
            <v>M3</v>
          </cell>
        </row>
        <row r="24">
          <cell r="B24" t="str">
            <v>3.3</v>
          </cell>
          <cell r="C24" t="str">
            <v>ESCAVACAO MANUAL DE VALA/CAVA EM MATERIAL DE 1ª CATEGORIA,ENTRE 3,00 E 4,50M DE PROFUNDIDADE</v>
          </cell>
        </row>
        <row r="25">
          <cell r="A25" t="str">
            <v>3.3</v>
          </cell>
          <cell r="B25" t="str">
            <v>03.001.0003-1</v>
          </cell>
          <cell r="C25" t="str">
            <v>ESCAVACAO MANUAL DE VALA/CAVA EM MATERIAL DE 1ª CATEGORIA (AREIA,ARGILA OU PICARRA),ENTRE 3,00 E 4,50M DE PROFUNDIDADE,EXCLUSIVE ESCORAMENTO E ESGOTAMENTO</v>
          </cell>
          <cell r="K25" t="str">
            <v>M3</v>
          </cell>
        </row>
        <row r="29">
          <cell r="B29" t="str">
            <v>3.4</v>
          </cell>
          <cell r="C29" t="str">
            <v>ESCAVACAO MANUAL DE VALA/CAVA EM MATERIAL DE 1ª CATEGORIA,ENTRE 4,50 E 6,00M DE PROFUNDIDADE</v>
          </cell>
        </row>
        <row r="30">
          <cell r="A30" t="str">
            <v>3.4</v>
          </cell>
          <cell r="B30" t="str">
            <v>03.001.0004-1</v>
          </cell>
          <cell r="C30" t="str">
            <v>ESCAVACAO MANUAL DE VALA/CAVA EM MATERIAL DE 1ª CATEGORIA (AREIA,ARGILA OU PICARRA),ENTRE 4,50 E 6,00M DE PROFUNDIDADE,EXCLUSIVE ESCORAMENTO E ESGOTAMENTO</v>
          </cell>
          <cell r="K30" t="str">
            <v>M3</v>
          </cell>
        </row>
        <row r="34">
          <cell r="B34" t="str">
            <v>3.5</v>
          </cell>
          <cell r="C34" t="str">
            <v>ESCAVACAO MANUAL DE VALA/CAVA EM MATERIAL DE 1ª CATEGORIA,ENTRE 6,00 E 7,50M DE PROFUNDIDADE</v>
          </cell>
        </row>
        <row r="35">
          <cell r="A35" t="str">
            <v>3.5</v>
          </cell>
          <cell r="B35" t="str">
            <v>03.001.0009-1</v>
          </cell>
          <cell r="C35" t="str">
            <v>ESCAVACAO MANUAL DE VALA/CAVA EM MATERIAL DE 1ª CATEGORIA (AREIA,ARGILA OU PICARRA),ENTRE 6,00 E 7,50M DE PROFUNDIDADE,EXCLUSIVE ESCORAMENTO E ESGOTAMENTO</v>
          </cell>
          <cell r="K35" t="str">
            <v>M3</v>
          </cell>
        </row>
        <row r="39">
          <cell r="B39" t="str">
            <v>3.6</v>
          </cell>
          <cell r="C39" t="str">
            <v>ATERRO COM MATERIAL DE 1ª CATEGORIA,COMPACTADO MANUALMENTE EM CAMADAS DE 20CM DE MATERIAL</v>
          </cell>
        </row>
        <row r="40">
          <cell r="A40" t="str">
            <v>3.6</v>
          </cell>
          <cell r="B40" t="str">
            <v>03.009.0005-0</v>
          </cell>
          <cell r="C40" t="str">
            <v>ATERRO COM MATERIAL DE 1ª CATEGORIA,COMPACTADO MANUALMENTE EM CAMADAS DE 20CM DE MATERIAL APILOADO,PROVENIENTE DE JAZIDADISTANTE ATE 1KM,INCLUSIVE ESCAVACAO,CARGA,TRANSPORTE EM CAMINHAO BASCULANTE,DESCARGA,ESPALHAMENTO E IRRIGACAO MANUAIS</v>
          </cell>
          <cell r="K40" t="str">
            <v>M3</v>
          </cell>
        </row>
      </sheetData>
      <sheetData sheetId="10">
        <row r="1">
          <cell r="A1" t="str">
            <v>MEMÓRIA DE CÁLCULO DE QUANTITATIVOS</v>
          </cell>
        </row>
        <row r="2">
          <cell r="A2" t="str">
            <v>4.0 - TRANSPORTES</v>
          </cell>
        </row>
        <row r="5">
          <cell r="A5" t="str">
            <v>MURO DE CONCRETO CICLÓPICO</v>
          </cell>
        </row>
        <row r="6">
          <cell r="E6" t="str">
            <v>PREFEITURA MUNICIPAL DE SANTO ANTÔNIO DE PÁDUA</v>
          </cell>
        </row>
        <row r="7">
          <cell r="B7" t="str">
            <v>Processo:</v>
          </cell>
          <cell r="C7">
            <v>0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4.1</v>
          </cell>
          <cell r="C14" t="str">
            <v>TRANSPORTE DE CARGA DE QUALQUER NATUREZA</v>
          </cell>
        </row>
        <row r="15">
          <cell r="A15" t="str">
            <v>4.1</v>
          </cell>
          <cell r="B15" t="str">
            <v>04.005.0123-1</v>
          </cell>
          <cell r="C15" t="str">
            <v>TRANSPORTE DE CARGA DE QUALQUER NATUREZA,EXCLUSIVE AS DESPESAS DE CARGA E DESCARGA,TANTO DE ESPERA DO CAMINHAO COMO DO SERVENTE OU EQUIPAMENTO AUXILIAR,A VELOCIDADE MEDIA DE 30KM/H,EM CAMINHAO BASCULANTE A OLEO DIESEL,COM CAPACIDADE UTIL DE</v>
          </cell>
          <cell r="K15" t="str">
            <v>T X KM</v>
          </cell>
        </row>
        <row r="19">
          <cell r="B19" t="str">
            <v>4.2</v>
          </cell>
          <cell r="C19" t="str">
            <v>CARGA E DESCARGA MECANICA,COM PA-CARREGADEIRA,COM 1,30M3 DECAPACIDADE</v>
          </cell>
        </row>
        <row r="20">
          <cell r="A20" t="str">
            <v>4.2</v>
          </cell>
          <cell r="B20" t="str">
            <v>04.006.0008-1</v>
          </cell>
          <cell r="C20" t="str">
            <v>CARGA MANUAL E DESCARGA MECANICA DE MATERIAL A GRANEL(AGREGADOS,PEDRA-DE-MAO,PARALELOS,TERRA E ESCOMBROS),COMPREENDENDOOS TEMPOS PARA CARGA,DESCARGA E MANOBRAS DO CAMINHAO BASCULANTE A OLEO DIESEL,COM CAPACIDADE UTIL DE 8T,EMPREGANDO 2 SER</v>
          </cell>
          <cell r="K20" t="str">
            <v>T</v>
          </cell>
        </row>
      </sheetData>
      <sheetData sheetId="11">
        <row r="1">
          <cell r="A1" t="str">
            <v>MEMÓRIA DE CÁLCULO DE QUANTITATIVOS</v>
          </cell>
        </row>
        <row r="2">
          <cell r="A2" t="str">
            <v>5.0 - SERVIÇOS COMPLEMENTARES</v>
          </cell>
        </row>
        <row r="5">
          <cell r="A5" t="str">
            <v>MURO DE CONCRETO CICLÓPICO</v>
          </cell>
        </row>
        <row r="6">
          <cell r="E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5.1</v>
          </cell>
        </row>
        <row r="15">
          <cell r="A15" t="str">
            <v>5.1</v>
          </cell>
          <cell r="B15" t="str">
            <v>05.001.0185-0</v>
          </cell>
          <cell r="C15" t="str">
            <v>TRANSPORTE DE MATERIAIS ENCOSTA ACIMA,SERVICO INTEIRAMENTE MANUAL,INCLUSIVE CARGA E DESCARGA</v>
          </cell>
          <cell r="K15" t="str">
            <v>TXM</v>
          </cell>
        </row>
        <row r="19">
          <cell r="B19" t="str">
            <v>5.2</v>
          </cell>
        </row>
        <row r="20">
          <cell r="A20" t="str">
            <v>5.2</v>
          </cell>
          <cell r="B20" t="str">
            <v>05.001.0186-0</v>
          </cell>
          <cell r="C20" t="str">
            <v>TRANSPORTE DE MATERIAIS ENCOSTA ABAIXO,SERVICO INTEIRAMENTEMANUAL,INCLUSIVE CARGA E DESCARGA</v>
          </cell>
          <cell r="K20" t="str">
            <v>TXM</v>
          </cell>
        </row>
        <row r="25">
          <cell r="B25" t="str">
            <v>5.3</v>
          </cell>
          <cell r="C25" t="str">
            <v>DEMOLIÇÃO MANUAL DE ALVENARIA DE BLOCOS DE CONCRETO</v>
          </cell>
        </row>
        <row r="26">
          <cell r="A26" t="str">
            <v>5.3</v>
          </cell>
          <cell r="B26" t="str">
            <v>05.002.0002-0</v>
          </cell>
          <cell r="C26" t="str">
            <v>DEMOLICAO,COM EQUIPAMENTO DE AR COMPRIMENTO,DE PISOS OU PAVIMENTOS DE CONCRETO ARMADO,INCLUSIVE EMPILHAMENTO LATERAL DENTRO DO CANTEIRO DE SERVICO</v>
          </cell>
          <cell r="K26" t="str">
            <v>M3</v>
          </cell>
        </row>
        <row r="30">
          <cell r="B30" t="str">
            <v>5.4</v>
          </cell>
          <cell r="C30" t="str">
            <v>DEMOLICAO,COM EQUIPAMENTO DE AR COMPRIMIDO,DE PISOS OU PAVIMENTOS DE CONCRETO</v>
          </cell>
        </row>
        <row r="31">
          <cell r="A31" t="str">
            <v>5.4</v>
          </cell>
          <cell r="B31" t="str">
            <v>05.002.0003-1</v>
          </cell>
          <cell r="C31" t="str">
            <v>DEMOLICAO,COM EQUIPAMENTO DE AR COMPRIMIDO,DE MASSAS DE CONCRETO SIMPLES,EXCETO PISOS OU PAVIMENTOS,INCLUSIVE EMPILHAMENTO LATERAL DENTRO DO CANTEIRO DE SERVICO</v>
          </cell>
          <cell r="K31" t="str">
            <v>M3</v>
          </cell>
        </row>
        <row r="35">
          <cell r="B35" t="str">
            <v>5.5</v>
          </cell>
          <cell r="C35" t="str">
            <v>TRANSPORTE HORIZONTAL DE MATERIAL DE 1ªCATEGORIA OU ENTULHO,EM CARRINHOS,A 10,00M DE DIST</v>
          </cell>
        </row>
        <row r="36">
          <cell r="A36" t="str">
            <v>5.5</v>
          </cell>
          <cell r="B36" t="str">
            <v>05.001.0170-0</v>
          </cell>
          <cell r="C36" t="str">
            <v>TRANSPORTE HORIZONTAL DE MATERIAL DE 1ªCATEGORIA OU ENTULHO,EM CARRINHOS,A 10,00M DE DISTANCIA,INCLUSIVE CARGA A PA</v>
          </cell>
          <cell r="K36" t="str">
            <v>M3</v>
          </cell>
        </row>
        <row r="40">
          <cell r="B40" t="str">
            <v>5.6</v>
          </cell>
          <cell r="C40" t="str">
            <v>ESCORAMENTO DE VALA/CAVA ATE 4,00M DE PROFUNDIDADE,COM PRANCHOES EM PECAS DE MADEIRA</v>
          </cell>
        </row>
        <row r="41">
          <cell r="A41" t="str">
            <v>5.6</v>
          </cell>
          <cell r="B41" t="str">
            <v>05.098.0002-0</v>
          </cell>
          <cell r="C41" t="str">
            <v>ESCORAMENTO DE VALA/CAVA ATE 4,00M DE PROFUNDIDADE,COM PRANCHOES EM PECAS DE MADEIRA DE 3ª DE 3"X9",CRAVACAO E RETIRADADOS PRANCHOES COM EQUIPAMENTOS.A MEDICAO DO SERVICO E FEITAPELA AREA EFETIVAMENTE EM CONTATO COM OS PRANCHOES.CONSIDERA</v>
          </cell>
          <cell r="K41" t="str">
            <v>M2</v>
          </cell>
        </row>
      </sheetData>
      <sheetData sheetId="12">
        <row r="1">
          <cell r="A1" t="str">
            <v>MEMÓRIA DE CÁLCULO DE QUANTITATIVOS</v>
          </cell>
        </row>
        <row r="2">
          <cell r="A2" t="str">
            <v>6 - GALERIAS, DRENOS E CONEXOS</v>
          </cell>
        </row>
        <row r="5">
          <cell r="A5" t="str">
            <v>MURO DE CONCRETO CICLÓPICO</v>
          </cell>
        </row>
        <row r="6">
          <cell r="E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6.1</v>
          </cell>
          <cell r="C14" t="str">
            <v>DRENO OU BARBACA EM TUBO DE PVC,DIAMETRO DE 4",INCLUSIVE FORNECIMENTO DO TUBO E MATERIAL DRENANTE</v>
          </cell>
        </row>
        <row r="15">
          <cell r="A15" t="str">
            <v>6.1</v>
          </cell>
          <cell r="B15" t="str">
            <v>06.082.0055-0</v>
          </cell>
          <cell r="C15" t="str">
            <v>DRENO OU BARBACA EM TUBO DE PVC,DIAMETRO DE 4",INCLUSIVE FORNECIMENTO DO TUBO E MATERIAL DRENANTE</v>
          </cell>
          <cell r="K15" t="str">
            <v>M</v>
          </cell>
        </row>
        <row r="19">
          <cell r="B19" t="str">
            <v>6.2</v>
          </cell>
          <cell r="C19" t="str">
            <v>CAMADA HORIZONTAL DRENANTE FEITA COM PEDRA BRITADA,INCLUSIVEFORNECIMENTO E ESPALHAMENTO</v>
          </cell>
        </row>
        <row r="20">
          <cell r="A20" t="str">
            <v>6.2</v>
          </cell>
          <cell r="B20" t="str">
            <v>06.085.0025-0</v>
          </cell>
          <cell r="C20" t="str">
            <v>CAMADA HORIZONTAL DRENANTE FEITA COM PEDRA BRITADA,INCLUSIVEFORNECIMENTO E ESPALHAMENTO</v>
          </cell>
          <cell r="K20" t="str">
            <v>M3</v>
          </cell>
        </row>
      </sheetData>
      <sheetData sheetId="13"/>
      <sheetData sheetId="14">
        <row r="1">
          <cell r="A1" t="str">
            <v>MEMÓRIA DE CÁLCULO DE QUANTITATIVOS</v>
          </cell>
        </row>
        <row r="2">
          <cell r="A2" t="str">
            <v>8.0 - BASES E PAVIMENTOS</v>
          </cell>
        </row>
        <row r="5">
          <cell r="A5" t="str">
            <v>MURO DE CONCRETO CICLÓPICO</v>
          </cell>
        </row>
        <row r="7">
          <cell r="B7" t="str">
            <v>Processo:</v>
          </cell>
          <cell r="F7" t="str">
            <v>PREFEITURA MUNICIPAL DE SANTO ANTÔNIO DE PÁDUA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8.1</v>
          </cell>
        </row>
        <row r="15">
          <cell r="A15" t="str">
            <v>8.1</v>
          </cell>
          <cell r="B15" t="str">
            <v>08.006.0001-0</v>
          </cell>
          <cell r="C15" t="str">
            <v>ARRANCAMENTO E REASSENTAMENTO DE PARALELEPIPEDOS COM LIMPEZADE BETUME ADERENTE SOBRE COLCHAO DE AREIA,INCLUSIVE FORNECIMENTO DA AREIA E REJUNTAMENTO COM BETUME E CASCALHINHO,EXCLUSIVE FORNECIMENTO DOS PARALELEPIPEDOS</v>
          </cell>
          <cell r="K15" t="str">
            <v>M2</v>
          </cell>
        </row>
      </sheetData>
      <sheetData sheetId="15"/>
      <sheetData sheetId="16"/>
      <sheetData sheetId="17">
        <row r="1">
          <cell r="A1" t="str">
            <v>MEMÓRIA DE CÁLCULO DE QUANTITATIVOS</v>
          </cell>
        </row>
        <row r="2">
          <cell r="A2" t="str">
            <v>11.0 - ESTRUTURAS</v>
          </cell>
        </row>
        <row r="5">
          <cell r="A5" t="str">
            <v>MURO DE CONCRETO CICLÓPICO</v>
          </cell>
        </row>
        <row r="6">
          <cell r="E6" t="str">
            <v>PREFEITURA MUNICIPAL DE SANTO ANTÔNIO DE PÁDUA</v>
          </cell>
        </row>
        <row r="7">
          <cell r="B7" t="str">
            <v>Processo:</v>
          </cell>
        </row>
        <row r="9">
          <cell r="B9" t="str">
            <v>Endereço:</v>
          </cell>
          <cell r="C9" t="str">
            <v>Rua José Procópio Sales - em frente ao Nº 100 - Santa Afra</v>
          </cell>
        </row>
        <row r="10">
          <cell r="B10" t="str">
            <v>Município:</v>
          </cell>
          <cell r="C10" t="str">
            <v>1º Distrito - Santo Antônio de Pádua - RJ</v>
          </cell>
        </row>
        <row r="11">
          <cell r="B11" t="str">
            <v>Natureza:</v>
          </cell>
          <cell r="C11" t="str">
            <v>Programa Recurso Próprio</v>
          </cell>
        </row>
        <row r="14">
          <cell r="B14" t="str">
            <v>11.1</v>
          </cell>
          <cell r="C14" t="str">
            <v xml:space="preserve">CONCRETO CICLOPICO CONFECCIONADO COM CONCRETO DOSADO </v>
          </cell>
        </row>
        <row r="15">
          <cell r="A15" t="str">
            <v>11.1</v>
          </cell>
          <cell r="B15" t="str">
            <v>11.003.0014-1</v>
          </cell>
          <cell r="C15" t="str">
            <v>CONCRETO CICLOPICO CONFECCIONADO COM CONCRETO DOSADO PARA UMA RESISTENCIA CARACTERISTICA A COMPRESSAO DE 10MPA,TENDO 30%DO VOLUME REAL OCUPADO POR PEDRA-DE-MAO,INCLUSIVE MATERIAIS,TRANSPORTE,PREPARO,LANCAMENTO E ADENSAMENTO</v>
          </cell>
          <cell r="K15" t="str">
            <v>M3</v>
          </cell>
        </row>
        <row r="18">
          <cell r="B18" t="str">
            <v>11.2</v>
          </cell>
        </row>
        <row r="19">
          <cell r="A19" t="str">
            <v>11.2</v>
          </cell>
          <cell r="B19" t="str">
            <v>11.004.0066-0</v>
          </cell>
          <cell r="C19" t="str">
            <v>ESCORAMENTO DE FORMA DE PARAMETROS VERTICAIS,PARA ALTURA ATE1,50M,COM APROVEITAMENTO DE 2 VEZES DA MADEIRA,INCLUSIVE RETIRADA</v>
          </cell>
          <cell r="K19" t="str">
            <v>M2</v>
          </cell>
        </row>
        <row r="23">
          <cell r="B23" t="str">
            <v>11.3</v>
          </cell>
          <cell r="C23" t="str">
            <v>ESCORAMENTO DE FORMAS DE PARAMENTOS VERTICAIS,PARA ALTURA DE1,50 A 5,00M</v>
          </cell>
        </row>
        <row r="24">
          <cell r="A24" t="str">
            <v>11.3</v>
          </cell>
          <cell r="B24" t="str">
            <v>11.004.0070-1</v>
          </cell>
          <cell r="C24" t="str">
            <v>ESCORAMENTO DE FORMAS DE PARAMENTOS VERTICAIS,PARA ALTURA DE1,50 A 5,00M,COM APROVEITAMENTO DE 2 VEZES DA MADEIRA,INCLUSIVE RETIRADA</v>
          </cell>
          <cell r="K24" t="str">
            <v>M2</v>
          </cell>
        </row>
        <row r="27">
          <cell r="B27" t="str">
            <v>11.4</v>
          </cell>
        </row>
        <row r="28">
          <cell r="A28" t="str">
            <v>11.4</v>
          </cell>
          <cell r="B28" t="str">
            <v>11.004.0072-1</v>
          </cell>
          <cell r="C28" t="str">
            <v>ESCORAMENTO DE FORMAS DE PARAMENTOS VERTICAIS,PARA ALTURA DE5,00M A 8,00M,COM 30% DE APROVEITAMENTO DA MADEIRA,INCLUSIVE RETIRADA</v>
          </cell>
          <cell r="K28" t="str">
            <v>M2</v>
          </cell>
        </row>
        <row r="32">
          <cell r="A32" t="str">
            <v>11.5</v>
          </cell>
          <cell r="B32" t="str">
            <v>11.005.0001-1</v>
          </cell>
          <cell r="C32" t="str">
            <v>FORMAS DE CHAPAS DE MADEIRA COMPENSADA,EMPREGANDO-SE AS DE 14MM,RESINADAS,E TAMBEM AS DE 20MM DE ESPESSURA,PLASTIFICADAS,SERVINDO 4 VEZES,E A MADEIRA AUXILIAR SERVINDO 3 VEZES,INCLUSIVE FORNECIMENTO E DESMOLDAGEM,EXCLUSIVE ESCORAMENTO</v>
          </cell>
          <cell r="K32" t="str">
            <v>M2</v>
          </cell>
        </row>
        <row r="35">
          <cell r="B35" t="str">
            <v>11.6</v>
          </cell>
        </row>
        <row r="36">
          <cell r="A36" t="str">
            <v>11.6</v>
          </cell>
          <cell r="B36" t="str">
            <v>11.001.0005-1</v>
          </cell>
          <cell r="C36" t="str">
            <v>CONCRETO DOSADO RACIONALMENTE PARA UMA RESISTENCIA CARACTERISTICA A COMPRESSAO DE 15MPA,COMPREENDENDO APENAS O FORNECIMENTO DOS MATERIAIS,INCLUSIVE 5% DE PERDAS</v>
          </cell>
          <cell r="K36" t="str">
            <v>M3</v>
          </cell>
        </row>
        <row r="40">
          <cell r="B40" t="str">
            <v>11.7</v>
          </cell>
        </row>
        <row r="41">
          <cell r="A41" t="str">
            <v>11.7</v>
          </cell>
          <cell r="B41" t="str">
            <v>11.002.0010-0</v>
          </cell>
          <cell r="C41" t="str">
            <v>PREPARO MANUAL DE CONCRETO,INCLUSIVE TRANSPORTE HORIZONTAL COM CARRINHO DE MAO,ATE 20,00M</v>
          </cell>
          <cell r="K41" t="str">
            <v>M3</v>
          </cell>
        </row>
        <row r="45">
          <cell r="B45" t="str">
            <v>11.8</v>
          </cell>
        </row>
        <row r="46">
          <cell r="A46" t="str">
            <v>11.8</v>
          </cell>
          <cell r="B46" t="str">
            <v>11.002.0023-1</v>
          </cell>
          <cell r="C46" t="str">
            <v>LANCAMENTO DE CONCRETO EM PECAS ARMADAS,INCLUSIVE TRANSPORTEHORIZONTAL ATE 20,00M EM CARRINHOS,E VERTICAL ATE 10,00M COM TORRE E GUINCHO,COLOCACAO,ADENSAMENTO E ACABAMENTO,CONSIDERANDO UMA PRODUCAO APROXIMADA DE 2,00M3/H</v>
          </cell>
          <cell r="K46" t="str">
            <v>M3</v>
          </cell>
        </row>
        <row r="50">
          <cell r="B50" t="str">
            <v>11.9</v>
          </cell>
        </row>
        <row r="51">
          <cell r="A51" t="str">
            <v>11.9</v>
          </cell>
          <cell r="B51" t="str">
            <v>11.004.0020-1</v>
          </cell>
          <cell r="C51" t="str">
            <v>FORMAS DE MADEIRA DE 3ª PARA MOLDAGEM DE PECAS DE CONCRETO ARMADO COM PARAMENTOS PLANOS,EM LAJES,VIGAS,PAREDES,ETC,SERVINDO A MADEIRA 3 VEZES,INCLUSIVE DESMOLDAGEM,EXCLUSIVE ESCORAMENTO.</v>
          </cell>
          <cell r="K51" t="str">
            <v>M2</v>
          </cell>
        </row>
        <row r="54">
          <cell r="B54" t="str">
            <v>11.10</v>
          </cell>
        </row>
        <row r="55">
          <cell r="A55" t="str">
            <v>11.10</v>
          </cell>
          <cell r="B55" t="str">
            <v>11.009.0060-1</v>
          </cell>
          <cell r="C55" t="str">
            <v>FIO DE ACO CA-60,REDONDO,COM SALIENCIA OU MOSSA,COEFICIENTEDE CONFORMACAO SUPERFICIAL MINIMO (ADERENCIA) IGUAL A 1,5,DIAMETRO ENTRE 4,2 A 5MM,DESTINADO A ARMADURA DE PECAS DE CONCRETO ARMADO,COMPREENDENDO 10% DE PERDAS DE PONTAS E ARAME 18</v>
          </cell>
          <cell r="K55" t="str">
            <v>KG</v>
          </cell>
        </row>
        <row r="58">
          <cell r="B58" t="str">
            <v>11.11</v>
          </cell>
        </row>
        <row r="59">
          <cell r="A59" t="str">
            <v>11.11</v>
          </cell>
          <cell r="B59" t="str">
            <v>11.009.0072-1</v>
          </cell>
          <cell r="C59" t="str">
            <v>BARRA DE ACO CA-50,COM SALIENCIA OU MOSSA,COEFICIENTE DE CONFORMACAO SUPERFICIAL MINIMO (ADERENCIA) IGUAL A 1,5,DIAMETRODE 8 A 12,5MM,DESTINADA A ARMADURA DE CONCRETO ARMADO,COMPREENDENDO 10% DE PERDAS DE PONTAS E ARAME 18.FORNECIMENTO,COR</v>
          </cell>
          <cell r="K59" t="str">
            <v>KG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79" workbookViewId="0">
      <selection activeCell="O16" sqref="O16"/>
    </sheetView>
  </sheetViews>
  <sheetFormatPr defaultRowHeight="15"/>
  <cols>
    <col min="2" max="2" width="19.5703125" customWidth="1"/>
    <col min="3" max="3" width="46.85546875" customWidth="1"/>
    <col min="5" max="5" width="12.85546875" customWidth="1"/>
    <col min="6" max="6" width="14.28515625" customWidth="1"/>
    <col min="7" max="7" width="16.28515625" customWidth="1"/>
    <col min="8" max="8" width="11.28515625" bestFit="1" customWidth="1"/>
    <col min="9" max="9" width="16" customWidth="1"/>
  </cols>
  <sheetData>
    <row r="1" spans="1:9" ht="22.5" customHeight="1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9" ht="20.25" customHeight="1">
      <c r="A2" s="25" t="s">
        <v>53</v>
      </c>
      <c r="B2" s="26"/>
      <c r="C2" s="26"/>
      <c r="D2" s="26"/>
      <c r="E2" s="26"/>
      <c r="F2" s="26"/>
      <c r="G2" s="26"/>
      <c r="H2" s="26"/>
      <c r="I2" s="27"/>
    </row>
    <row r="3" spans="1:9" ht="12.75" customHeight="1">
      <c r="A3" s="4"/>
      <c r="B3" s="4"/>
      <c r="C3" s="4"/>
      <c r="D3" s="1"/>
      <c r="E3" s="5"/>
      <c r="F3" s="5"/>
      <c r="G3" s="6"/>
      <c r="H3" s="6"/>
      <c r="I3" s="6"/>
    </row>
    <row r="4" spans="1:9" ht="32.25" customHeight="1">
      <c r="A4" s="28" t="s">
        <v>54</v>
      </c>
      <c r="B4" s="29"/>
      <c r="C4" s="29"/>
      <c r="D4" s="29"/>
      <c r="E4" s="29"/>
      <c r="F4" s="29"/>
      <c r="G4" s="29"/>
      <c r="H4" s="29"/>
      <c r="I4" s="30"/>
    </row>
    <row r="5" spans="1:9" ht="15" customHeight="1">
      <c r="A5" s="4"/>
      <c r="B5" s="7"/>
      <c r="C5" s="7"/>
      <c r="D5" s="7"/>
      <c r="E5" s="7"/>
      <c r="F5" s="7"/>
      <c r="G5" s="6"/>
      <c r="H5" s="6"/>
      <c r="I5" s="6"/>
    </row>
    <row r="6" spans="1:9" ht="30.75" thickBot="1">
      <c r="A6" s="31" t="str">
        <f>'[1]Base de Dados'!$C$5</f>
        <v>MURO DE CONCRETO CICLÓPICO</v>
      </c>
      <c r="B6" s="31"/>
      <c r="C6" s="31"/>
      <c r="D6" s="31"/>
      <c r="E6" s="31"/>
      <c r="F6" s="31"/>
      <c r="G6" s="31"/>
      <c r="H6" s="31"/>
      <c r="I6" s="31"/>
    </row>
    <row r="7" spans="1:9" ht="30.75" customHeight="1" thickBot="1">
      <c r="A7" s="4"/>
      <c r="B7" s="7"/>
      <c r="C7" s="8"/>
      <c r="D7" s="8"/>
      <c r="E7" s="4"/>
      <c r="F7" s="4"/>
      <c r="G7" s="23" t="s">
        <v>0</v>
      </c>
      <c r="H7" s="24"/>
      <c r="I7" s="6"/>
    </row>
    <row r="8" spans="1:9" ht="15.75">
      <c r="A8" s="9"/>
      <c r="B8" s="32" t="s">
        <v>1</v>
      </c>
      <c r="C8" s="10"/>
      <c r="D8" s="10"/>
      <c r="E8" s="7"/>
      <c r="F8" s="9"/>
      <c r="G8" s="6"/>
      <c r="H8" s="6"/>
      <c r="I8" s="6"/>
    </row>
    <row r="9" spans="1:9" ht="15.75">
      <c r="A9" s="9"/>
      <c r="B9" s="7"/>
      <c r="C9" s="10"/>
      <c r="D9" s="10"/>
      <c r="E9" s="7"/>
      <c r="F9" s="9"/>
      <c r="G9" s="6"/>
      <c r="H9" s="6"/>
      <c r="I9" s="6"/>
    </row>
    <row r="10" spans="1:9" ht="18">
      <c r="A10" s="11"/>
      <c r="B10" s="32" t="s">
        <v>2</v>
      </c>
      <c r="C10" s="33" t="str">
        <f>'[1]Base de Dados'!$C$6</f>
        <v>Rua José Procópio Sales - em frente ao Nº 100 - Santa Afra</v>
      </c>
      <c r="D10" s="22"/>
      <c r="E10" s="12"/>
      <c r="F10" s="11"/>
      <c r="G10" s="6"/>
      <c r="H10" s="6"/>
      <c r="I10" s="6"/>
    </row>
    <row r="11" spans="1:9" ht="18">
      <c r="A11" s="11"/>
      <c r="B11" s="32" t="s">
        <v>3</v>
      </c>
      <c r="C11" s="33" t="str">
        <f>'[1]Base de Dados'!$C$7</f>
        <v>1º Distrito - Santo Antônio de Pádua - RJ</v>
      </c>
      <c r="D11" s="22"/>
      <c r="E11" s="12"/>
      <c r="F11" s="12"/>
      <c r="G11" s="3" t="s">
        <v>4</v>
      </c>
      <c r="H11" s="13">
        <f>'[1]Base de Dados'!$C$10</f>
        <v>0.20394221844197147</v>
      </c>
      <c r="I11" s="22"/>
    </row>
    <row r="12" spans="1:9" ht="18">
      <c r="A12" s="11"/>
      <c r="B12" s="32" t="s">
        <v>5</v>
      </c>
      <c r="C12" s="33" t="str">
        <f>'[1]Base de Dados'!$C$8</f>
        <v>Programa Recurso Próprio</v>
      </c>
      <c r="D12" s="22"/>
      <c r="E12" s="12"/>
      <c r="F12" s="12"/>
      <c r="G12" s="3" t="s">
        <v>6</v>
      </c>
      <c r="H12" s="13">
        <f>'[1]Base de Dados'!$C$11</f>
        <v>0.20394221844197147</v>
      </c>
      <c r="I12" s="22"/>
    </row>
    <row r="13" spans="1:9" ht="18">
      <c r="A13" s="11"/>
      <c r="B13" s="32" t="s">
        <v>7</v>
      </c>
      <c r="C13" s="34" t="s">
        <v>55</v>
      </c>
      <c r="D13" s="14"/>
      <c r="E13" s="14"/>
      <c r="F13" s="12"/>
      <c r="G13" s="3"/>
      <c r="H13" s="22"/>
      <c r="I13" s="22"/>
    </row>
    <row r="14" spans="1:9" ht="36" customHeight="1">
      <c r="A14" s="11"/>
      <c r="B14" s="35" t="s">
        <v>8</v>
      </c>
      <c r="C14" s="36" t="str">
        <f>'[1]Base de Dados'!$C$9</f>
        <v>EMOP 08/2021 - ONERADO</v>
      </c>
      <c r="D14" s="15"/>
      <c r="E14" s="16"/>
      <c r="F14" s="12"/>
      <c r="G14" s="2" t="s">
        <v>9</v>
      </c>
      <c r="H14" s="22">
        <f>'[1]Base de Dados'!$C$12</f>
        <v>4</v>
      </c>
      <c r="I14" s="22" t="s">
        <v>10</v>
      </c>
    </row>
    <row r="15" spans="1:9" ht="18">
      <c r="A15" s="11"/>
      <c r="B15" s="12"/>
      <c r="C15" s="22"/>
      <c r="D15" s="22"/>
      <c r="E15" s="12"/>
      <c r="F15" s="12"/>
      <c r="G15" s="6"/>
      <c r="H15" s="6"/>
      <c r="I15" s="6"/>
    </row>
    <row r="16" spans="1:9" ht="48.75" customHeight="1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32.25" customHeight="1">
      <c r="A17" s="17" t="s">
        <v>11</v>
      </c>
      <c r="B17" s="10" t="s">
        <v>12</v>
      </c>
      <c r="C17" s="18" t="s">
        <v>13</v>
      </c>
      <c r="D17" s="19" t="s">
        <v>14</v>
      </c>
      <c r="E17" s="20" t="s">
        <v>15</v>
      </c>
      <c r="F17" s="20" t="s">
        <v>16</v>
      </c>
      <c r="G17" s="20" t="s">
        <v>17</v>
      </c>
      <c r="H17" s="21" t="s">
        <v>18</v>
      </c>
      <c r="I17" s="20" t="s">
        <v>19</v>
      </c>
    </row>
    <row r="18" spans="1:9" ht="60" customHeight="1">
      <c r="A18" s="38" t="s">
        <v>20</v>
      </c>
      <c r="B18" s="39"/>
      <c r="C18" s="40" t="s">
        <v>21</v>
      </c>
      <c r="D18" s="39"/>
      <c r="E18" s="41"/>
      <c r="F18" s="41"/>
      <c r="G18" s="42">
        <f>SUM(G19:G19)</f>
        <v>0</v>
      </c>
      <c r="H18" s="41"/>
      <c r="I18" s="43">
        <f>SUM(I19:I19)</f>
        <v>0</v>
      </c>
    </row>
    <row r="19" spans="1:9" ht="45">
      <c r="A19" s="37" t="s">
        <v>22</v>
      </c>
      <c r="B19" s="44" t="str">
        <f>VLOOKUP(A19,'[1]1-SERV_ESCR_LAB_CAMPO'!A$1:K$65536,2,0)</f>
        <v>01.018.0001-0</v>
      </c>
      <c r="C19" s="45" t="str">
        <f>VLOOKUP(A19,'[1]1-SERV_ESCR_LAB_CAMPO'!A$1:K$65536,3,0)</f>
        <v>MARCACAO DE OBRA SEM INSTRUMENTO TOPOGRAFICO,CONSIDERADA A PROJECAO HORIZONTAL DA AREA ENVOLVENTE</v>
      </c>
      <c r="D19" s="44" t="str">
        <f>VLOOKUP(A19,'[1]1-SERV_ESCR_LAB_CAMPO'!A$1:K$65536,11,0)</f>
        <v>M2</v>
      </c>
      <c r="E19" s="46">
        <f>VLOOKUP(A19,'[1]1-SERV_ESCR_LAB_CAMPO'!A$1:K$65536,10,0)</f>
        <v>0</v>
      </c>
      <c r="F19" s="47"/>
      <c r="G19" s="48">
        <f>TRUNC(E19*F19,2)</f>
        <v>0</v>
      </c>
      <c r="H19" s="49">
        <f>$H$8</f>
        <v>0</v>
      </c>
      <c r="I19" s="50">
        <f>TRUNC((G19*H19)+G19,2)</f>
        <v>0</v>
      </c>
    </row>
    <row r="20" spans="1:9" ht="33" customHeight="1">
      <c r="A20" s="38"/>
      <c r="B20" s="39"/>
      <c r="C20" s="40"/>
      <c r="D20" s="39"/>
      <c r="E20" s="41"/>
      <c r="F20" s="41"/>
      <c r="G20" s="51"/>
      <c r="H20" s="52"/>
      <c r="I20" s="43"/>
    </row>
    <row r="21" spans="1:9" ht="125.25" customHeight="1">
      <c r="A21" s="38" t="s">
        <v>23</v>
      </c>
      <c r="B21" s="39"/>
      <c r="C21" s="40" t="s">
        <v>24</v>
      </c>
      <c r="D21" s="39"/>
      <c r="E21" s="41"/>
      <c r="F21" s="41"/>
      <c r="G21" s="42">
        <f>SUM(G22:G26)</f>
        <v>0</v>
      </c>
      <c r="H21" s="52"/>
      <c r="I21" s="43">
        <f>SUM(I22:I26)</f>
        <v>0</v>
      </c>
    </row>
    <row r="22" spans="1:9" ht="108" customHeight="1">
      <c r="A22" s="37" t="s">
        <v>25</v>
      </c>
      <c r="B22" s="44" t="str">
        <f>VLOOKUP(A22,'[1]2-CANT_OBRA'!A$1:K$65536,2,0)</f>
        <v>02.001.0001-0</v>
      </c>
      <c r="C22" s="45" t="str">
        <f>VLOOKUP(A22,'[1]2-CANT_OBRA'!A$1:K$65536,3,0)</f>
        <v>TAPUME DE VEDACAO OU PROTECAO,EXECUTADO C/CHAPAS DE MADEIRACOMPENSADA,RESINADA,LISA,DE COLAGEM FENOLICA,A PROVA D`AGUA,COM 2,20X1,10M E 6MM DE ESPESSURA,PREGADAS EM PECAS DE MADEIRA DE 3ª DE 3"X3" HORIZONTAIS E VERTICAIS A CADA 1,22M,EXCLU</v>
      </c>
      <c r="D22" s="44" t="str">
        <f>VLOOKUP(A22,'[1]2-CANT_OBRA'!A$1:K$65536,11,0)</f>
        <v>M2</v>
      </c>
      <c r="E22" s="46">
        <f>VLOOKUP(A22,'[1]2-CANT_OBRA'!A$1:K$65536,10,0)</f>
        <v>0</v>
      </c>
      <c r="F22" s="47"/>
      <c r="G22" s="48">
        <f>TRUNC(E22*F22,2)</f>
        <v>0</v>
      </c>
      <c r="H22" s="49">
        <f>$H$8</f>
        <v>0</v>
      </c>
      <c r="I22" s="50">
        <f>TRUNC((G22*H22)+G22,2)</f>
        <v>0</v>
      </c>
    </row>
    <row r="23" spans="1:9" ht="75" customHeight="1">
      <c r="A23" s="37" t="s">
        <v>26</v>
      </c>
      <c r="B23" s="44" t="str">
        <f>VLOOKUP(A23,'[1]2-CANT_OBRA'!A$1:K$65536,2,0)</f>
        <v>02.004.0005-0</v>
      </c>
      <c r="C23" s="45" t="str">
        <f>VLOOKUP(A23,'[1]2-CANT_OBRA'!A$1:K$65536,3,0)</f>
        <v>BARRACAO DE OBRA COM DIVISAO INTERNA PARA ESCRITORIO E DEPOSITO DE MATERIAIS,PISO DE TABUAS DE MADEIRA DE 3ª SOBRE ESTAQUEAMENTO DE PECAS DE MADEIRA DE 3ª,3"X3",PAREDES DE TABUAS DE MADEIRA DE 3ª E COBERTURA DE TELHAS DE FIBROCIMENTO DE 6MM</v>
      </c>
      <c r="D23" s="44" t="str">
        <f>VLOOKUP(A23,'[1]2-CANT_OBRA'!A$1:K$65536,11,0)</f>
        <v>M2</v>
      </c>
      <c r="E23" s="46">
        <f>VLOOKUP(A23,'[1]2-CANT_OBRA'!A$1:K$65536,10,0)</f>
        <v>0</v>
      </c>
      <c r="F23" s="47"/>
      <c r="G23" s="48">
        <f>TRUNC(E23*F23,2)</f>
        <v>0</v>
      </c>
      <c r="H23" s="49">
        <f>$H$8</f>
        <v>0</v>
      </c>
      <c r="I23" s="50">
        <f>TRUNC((G23*H23)+G23,2)</f>
        <v>0</v>
      </c>
    </row>
    <row r="24" spans="1:9" ht="45">
      <c r="A24" s="37" t="s">
        <v>27</v>
      </c>
      <c r="B24" s="44" t="str">
        <f>VLOOKUP(A24,'[1]2-CANT_OBRA'!A$1:K$65536,2,0)</f>
        <v>02.020.0001-0</v>
      </c>
      <c r="C24" s="45" t="str">
        <f>VLOOKUP(A24,'[1]2-CANT_OBRA'!A$1:K$65536,3,0)</f>
        <v>PLACA DE IDENTIFICACAO DE OBRA PUBLICA,INCLUSIVE PINTURA E SUPORTES DE MADEIRA.FORNECIMENTO E COLOCACAO</v>
      </c>
      <c r="D24" s="44" t="str">
        <f>VLOOKUP(A24,'[1]2-CANT_OBRA'!A$1:K$65536,11,0)</f>
        <v>M2</v>
      </c>
      <c r="E24" s="46">
        <f>VLOOKUP(A24,'[1]2-CANT_OBRA'!A$1:K$65536,10,0)</f>
        <v>0</v>
      </c>
      <c r="F24" s="47"/>
      <c r="G24" s="48">
        <f>TRUNC(E24*F24,2)</f>
        <v>0</v>
      </c>
      <c r="H24" s="49">
        <f>$H$8</f>
        <v>0</v>
      </c>
      <c r="I24" s="50">
        <f>TRUNC((G24*H24)+G24,2)</f>
        <v>0</v>
      </c>
    </row>
    <row r="25" spans="1:9" ht="27" customHeight="1">
      <c r="A25" s="37" t="s">
        <v>56</v>
      </c>
      <c r="B25" s="44" t="str">
        <f>VLOOKUP(A25,'[1]2-CANT_OBRA'!A$1:K$65536,2,0)</f>
        <v>02.015.0001-0</v>
      </c>
      <c r="C25" s="45" t="str">
        <f>VLOOKUP(A25,'[1]2-CANT_OBRA'!A$1:K$65536,3,0)</f>
        <v>INSTALACAO E LIGACAO PROVISORIA PARA ABASTECIMENTO DE AGUA EESGOTAMENTO SANITARIO EM CANTEIRO DE OBRAS,INCLUSIVE ESCAVACAO,EXCLUSIVE REPOSICAO DA PAVIMENTACAO DO LOGRADOURO PUBLICO</v>
      </c>
      <c r="D25" s="44" t="str">
        <f>VLOOKUP(A25,'[1]2-CANT_OBRA'!A$1:K$65536,11,0)</f>
        <v>UN</v>
      </c>
      <c r="E25" s="46">
        <f>VLOOKUP(A25,'[1]2-CANT_OBRA'!A$1:K$65536,10,0)</f>
        <v>0</v>
      </c>
      <c r="F25" s="47"/>
      <c r="G25" s="48">
        <f>TRUNC(E25*F25,2)</f>
        <v>0</v>
      </c>
      <c r="H25" s="49">
        <f>$H$8</f>
        <v>0</v>
      </c>
      <c r="I25" s="50">
        <f>TRUNC((G25*H25)+G25,2)</f>
        <v>0</v>
      </c>
    </row>
    <row r="26" spans="1:9" ht="77.25" customHeight="1">
      <c r="A26" s="37" t="s">
        <v>57</v>
      </c>
      <c r="B26" s="44" t="str">
        <f>VLOOKUP(A26,'[1]2-CANT_OBRA'!A$1:K$65536,2,0)</f>
        <v>02.016.0001-0</v>
      </c>
      <c r="C26" s="45" t="str">
        <f>VLOOKUP(A26,'[1]2-CANT_OBRA'!A$1:K$65536,3,0)</f>
        <v>INSTALACAO E LIGACAO PROVISORIA DE ALIMENTACAO DE ENERGIA ELETRICA,EM BAIXA TENSAO,PARA CANTEIRO DE OBRAS,M3-CHAVE 100A,CARGA 3KW,20CV,EXCLUSIVE O FORNECIMENTO DO MEDIDOR</v>
      </c>
      <c r="D26" s="44" t="str">
        <f>VLOOKUP(A26,'[1]2-CANT_OBRA'!A$1:K$65536,11,0)</f>
        <v>UN</v>
      </c>
      <c r="E26" s="46">
        <f>VLOOKUP(A26,'[1]2-CANT_OBRA'!A$1:K$65536,10,0)</f>
        <v>1</v>
      </c>
      <c r="F26" s="47"/>
      <c r="G26" s="48">
        <f>TRUNC(E26*F26,2)</f>
        <v>0</v>
      </c>
      <c r="H26" s="49">
        <f>$H$8</f>
        <v>0</v>
      </c>
      <c r="I26" s="50">
        <f>TRUNC((G26*H26)+G26,2)</f>
        <v>0</v>
      </c>
    </row>
    <row r="27" spans="1:9" ht="91.5" customHeight="1">
      <c r="A27" s="38"/>
      <c r="B27" s="39"/>
      <c r="C27" s="40"/>
      <c r="D27" s="39"/>
      <c r="E27" s="41"/>
      <c r="F27" s="41"/>
      <c r="G27" s="51"/>
      <c r="H27" s="52"/>
      <c r="I27" s="43"/>
    </row>
    <row r="28" spans="1:9" ht="15.75">
      <c r="A28" s="38" t="s">
        <v>28</v>
      </c>
      <c r="B28" s="39"/>
      <c r="C28" s="40" t="s">
        <v>29</v>
      </c>
      <c r="D28" s="39"/>
      <c r="E28" s="41"/>
      <c r="F28" s="41"/>
      <c r="G28" s="42">
        <f>SUM(G29:G34)</f>
        <v>0</v>
      </c>
      <c r="H28" s="52"/>
      <c r="I28" s="43">
        <f>SUM(I29:I34)</f>
        <v>0</v>
      </c>
    </row>
    <row r="29" spans="1:9" ht="75">
      <c r="A29" s="37" t="s">
        <v>30</v>
      </c>
      <c r="B29" s="44" t="str">
        <f>VLOOKUP(A29,'[1]3-MOV_TERRA'!A$1:K$65536,2,0)</f>
        <v>03.001.0001-1</v>
      </c>
      <c r="C29" s="45" t="str">
        <f>VLOOKUP(A29,'[1]3-MOV_TERRA'!A$1:K$65536,3,0)</f>
        <v>ESCAVACAO MANUAL DE VALA/CAVA EM MATERIAL DE 1ª CATEGORIA (A(AREIA,ARGILA OU PICARRA),ATE 1,50M DE PROFUNDIDADE,EXCLUSIVE ESCORAMENTO E ESGOTAMENTO</v>
      </c>
      <c r="D29" s="44" t="str">
        <f>VLOOKUP(A29,'[1]3-MOV_TERRA'!A$1:K$65536,11,0)</f>
        <v>M3</v>
      </c>
      <c r="E29" s="46">
        <f>VLOOKUP(A29,'[1]3-MOV_TERRA'!A$1:K$65536,10,0)</f>
        <v>0</v>
      </c>
      <c r="F29" s="47"/>
      <c r="G29" s="48">
        <f t="shared" ref="G29:G34" si="0">TRUNC(E29*F29,2)</f>
        <v>0</v>
      </c>
      <c r="H29" s="49">
        <f t="shared" ref="H29:H34" si="1">$H$8</f>
        <v>0</v>
      </c>
      <c r="I29" s="50">
        <f t="shared" ref="I29:I34" si="2">TRUNC((G29*H29)+G29,2)</f>
        <v>0</v>
      </c>
    </row>
    <row r="30" spans="1:9" ht="107.25" customHeight="1">
      <c r="A30" s="37" t="s">
        <v>31</v>
      </c>
      <c r="B30" s="44" t="str">
        <f>VLOOKUP(A30,'[1]3-MOV_TERRA'!A$1:K$65536,2,0)</f>
        <v>03.001.0002-1</v>
      </c>
      <c r="C30" s="45" t="str">
        <f>VLOOKUP(A30,'[1]3-MOV_TERRA'!A$1:K$65536,3,0)</f>
        <v>ESCAVACAO MANUAL DE VALA/CAVA EM MATERIAL DE 1ª CATEGORIA (AREIA,ARGILA OU PICARRA),ENTRE 1,50 E 3,00M DE PROFUNDIDADE,EXCLUSIVE ESCORAMENTO E ESGOTAMENTO</v>
      </c>
      <c r="D30" s="44" t="str">
        <f>VLOOKUP(A30,'[1]3-MOV_TERRA'!A$1:K$65536,11,0)</f>
        <v>M3</v>
      </c>
      <c r="E30" s="46">
        <f>VLOOKUP(A30,'[1]3-MOV_TERRA'!A$1:K$65536,10,0)</f>
        <v>0</v>
      </c>
      <c r="F30" s="47"/>
      <c r="G30" s="48">
        <f t="shared" si="0"/>
        <v>0</v>
      </c>
      <c r="H30" s="49">
        <f t="shared" si="1"/>
        <v>0</v>
      </c>
      <c r="I30" s="50">
        <f t="shared" si="2"/>
        <v>0</v>
      </c>
    </row>
    <row r="31" spans="1:9" ht="155.25" customHeight="1">
      <c r="A31" s="37" t="s">
        <v>58</v>
      </c>
      <c r="B31" s="44" t="str">
        <f>VLOOKUP(A31,'[1]3-MOV_TERRA'!A$1:K$65536,2,0)</f>
        <v>03.001.0003-1</v>
      </c>
      <c r="C31" s="45" t="str">
        <f>VLOOKUP(A31,'[1]3-MOV_TERRA'!A$1:K$65536,3,0)</f>
        <v>ESCAVACAO MANUAL DE VALA/CAVA EM MATERIAL DE 1ª CATEGORIA (AREIA,ARGILA OU PICARRA),ENTRE 3,00 E 4,50M DE PROFUNDIDADE,EXCLUSIVE ESCORAMENTO E ESGOTAMENTO</v>
      </c>
      <c r="D31" s="44" t="str">
        <f>VLOOKUP(A31,'[1]3-MOV_TERRA'!A$1:K$65536,11,0)</f>
        <v>M3</v>
      </c>
      <c r="E31" s="46">
        <f>VLOOKUP(A31,'[1]3-MOV_TERRA'!A$1:K$65536,10,0)</f>
        <v>0</v>
      </c>
      <c r="F31" s="47"/>
      <c r="G31" s="48">
        <f t="shared" si="0"/>
        <v>0</v>
      </c>
      <c r="H31" s="49">
        <f t="shared" si="1"/>
        <v>0</v>
      </c>
      <c r="I31" s="50">
        <f t="shared" si="2"/>
        <v>0</v>
      </c>
    </row>
    <row r="32" spans="1:9" ht="75">
      <c r="A32" s="37" t="s">
        <v>59</v>
      </c>
      <c r="B32" s="44" t="str">
        <f>VLOOKUP(A32,'[1]3-MOV_TERRA'!A$1:K$65536,2,0)</f>
        <v>03.001.0004-1</v>
      </c>
      <c r="C32" s="45" t="str">
        <f>VLOOKUP(A32,'[1]3-MOV_TERRA'!A$1:K$65536,3,0)</f>
        <v>ESCAVACAO MANUAL DE VALA/CAVA EM MATERIAL DE 1ª CATEGORIA (AREIA,ARGILA OU PICARRA),ENTRE 4,50 E 6,00M DE PROFUNDIDADE,EXCLUSIVE ESCORAMENTO E ESGOTAMENTO</v>
      </c>
      <c r="D32" s="44" t="str">
        <f>VLOOKUP(A32,'[1]3-MOV_TERRA'!A$1:K$65536,11,0)</f>
        <v>M3</v>
      </c>
      <c r="E32" s="46">
        <f>VLOOKUP(A32,'[1]3-MOV_TERRA'!A$1:K$65536,10,0)</f>
        <v>0</v>
      </c>
      <c r="F32" s="47"/>
      <c r="G32" s="48">
        <f t="shared" si="0"/>
        <v>0</v>
      </c>
      <c r="H32" s="49">
        <f t="shared" si="1"/>
        <v>0</v>
      </c>
      <c r="I32" s="50">
        <f t="shared" si="2"/>
        <v>0</v>
      </c>
    </row>
    <row r="33" spans="1:9" ht="31.5" customHeight="1">
      <c r="A33" s="37" t="s">
        <v>60</v>
      </c>
      <c r="B33" s="44" t="str">
        <f>VLOOKUP(A33,'[1]3-MOV_TERRA'!A$1:K$65536,2,0)</f>
        <v>03.001.0009-1</v>
      </c>
      <c r="C33" s="45" t="str">
        <f>VLOOKUP(A33,'[1]3-MOV_TERRA'!A$1:K$65536,3,0)</f>
        <v>ESCAVACAO MANUAL DE VALA/CAVA EM MATERIAL DE 1ª CATEGORIA (AREIA,ARGILA OU PICARRA),ENTRE 6,00 E 7,50M DE PROFUNDIDADE,EXCLUSIVE ESCORAMENTO E ESGOTAMENTO</v>
      </c>
      <c r="D33" s="44" t="str">
        <f>VLOOKUP(A33,'[1]3-MOV_TERRA'!A$1:K$65536,11,0)</f>
        <v>M3</v>
      </c>
      <c r="E33" s="46">
        <f>VLOOKUP(A33,'[1]3-MOV_TERRA'!A$1:K$65536,10,0)</f>
        <v>0</v>
      </c>
      <c r="F33" s="47"/>
      <c r="G33" s="48">
        <f t="shared" si="0"/>
        <v>0</v>
      </c>
      <c r="H33" s="49">
        <f t="shared" si="1"/>
        <v>0</v>
      </c>
      <c r="I33" s="50">
        <f t="shared" si="2"/>
        <v>0</v>
      </c>
    </row>
    <row r="34" spans="1:9" ht="107.25" customHeight="1">
      <c r="A34" s="37" t="s">
        <v>61</v>
      </c>
      <c r="B34" s="44" t="str">
        <f>VLOOKUP(A34,'[1]3-MOV_TERRA'!A$1:K$65536,2,0)</f>
        <v>03.009.0005-0</v>
      </c>
      <c r="C34" s="45" t="str">
        <f>VLOOKUP(A34,'[1]3-MOV_TERRA'!A$1:K$65536,3,0)</f>
        <v>ATERRO COM MATERIAL DE 1ª CATEGORIA,COMPACTADO MANUALMENTE EM CAMADAS DE 20CM DE MATERIAL APILOADO,PROVENIENTE DE JAZIDADISTANTE ATE 1KM,INCLUSIVE ESCAVACAO,CARGA,TRANSPORTE EM CAMINHAO BASCULANTE,DESCARGA,ESPALHAMENTO E IRRIGACAO MANUAIS</v>
      </c>
      <c r="D34" s="44" t="str">
        <f>VLOOKUP(A34,'[1]3-MOV_TERRA'!A$1:K$65536,11,0)</f>
        <v>M3</v>
      </c>
      <c r="E34" s="46">
        <f>VLOOKUP(A34,'[1]3-MOV_TERRA'!A$1:K$65536,10,0)</f>
        <v>0</v>
      </c>
      <c r="F34" s="47"/>
      <c r="G34" s="48">
        <f t="shared" si="0"/>
        <v>0</v>
      </c>
      <c r="H34" s="49">
        <f t="shared" si="1"/>
        <v>0</v>
      </c>
      <c r="I34" s="50">
        <f t="shared" si="2"/>
        <v>0</v>
      </c>
    </row>
    <row r="35" spans="1:9" ht="105" customHeight="1">
      <c r="A35" s="38"/>
      <c r="B35" s="39"/>
      <c r="C35" s="40"/>
      <c r="D35" s="39"/>
      <c r="E35" s="41"/>
      <c r="F35" s="41"/>
      <c r="G35" s="51"/>
      <c r="H35" s="52"/>
      <c r="I35" s="43"/>
    </row>
    <row r="36" spans="1:9" ht="15.75">
      <c r="A36" s="38" t="s">
        <v>32</v>
      </c>
      <c r="B36" s="39"/>
      <c r="C36" s="40" t="s">
        <v>33</v>
      </c>
      <c r="D36" s="39"/>
      <c r="E36" s="41"/>
      <c r="F36" s="41"/>
      <c r="G36" s="42">
        <f>SUM(G37:G38)</f>
        <v>0</v>
      </c>
      <c r="H36" s="52"/>
      <c r="I36" s="43">
        <f>SUM(I37:I38)</f>
        <v>0</v>
      </c>
    </row>
    <row r="37" spans="1:9" ht="105">
      <c r="A37" s="37" t="s">
        <v>34</v>
      </c>
      <c r="B37" s="53" t="str">
        <f>VLOOKUP(A37,'[1]4-TRANSP'!A$1:K$65536,2,0)</f>
        <v>04.005.0123-1</v>
      </c>
      <c r="C37" s="45" t="str">
        <f>VLOOKUP(A37,'[1]4-TRANSP'!A$1:K$65536,3,0)</f>
        <v>TRANSPORTE DE CARGA DE QUALQUER NATUREZA,EXCLUSIVE AS DESPESAS DE CARGA E DESCARGA,TANTO DE ESPERA DO CAMINHAO COMO DO SERVENTE OU EQUIPAMENTO AUXILIAR,A VELOCIDADE MEDIA DE 30KM/H,EM CAMINHAO BASCULANTE A OLEO DIESEL,COM CAPACIDADE UTIL DE</v>
      </c>
      <c r="D37" s="53" t="str">
        <f>VLOOKUP(A37,'[1]4-TRANSP'!A$1:K$65536,11,0)</f>
        <v>T X KM</v>
      </c>
      <c r="E37" s="46">
        <f>VLOOKUP(A37,'[1]4-TRANSP'!A$1:K$65536,10,0)</f>
        <v>0</v>
      </c>
      <c r="F37" s="47"/>
      <c r="G37" s="48">
        <f>TRUNC(E37*F37,2)</f>
        <v>0</v>
      </c>
      <c r="H37" s="49">
        <f>$H$8</f>
        <v>0</v>
      </c>
      <c r="I37" s="50">
        <f>TRUNC((G37*H37)+G37,2)</f>
        <v>0</v>
      </c>
    </row>
    <row r="38" spans="1:9" ht="79.5" customHeight="1">
      <c r="A38" s="37" t="s">
        <v>35</v>
      </c>
      <c r="B38" s="53" t="str">
        <f>VLOOKUP(A38,'[1]4-TRANSP'!A$1:K$65536,2,0)</f>
        <v>04.006.0008-1</v>
      </c>
      <c r="C38" s="45" t="str">
        <f>VLOOKUP(A38,'[1]4-TRANSP'!A$1:K$65536,3,0)</f>
        <v>CARGA MANUAL E DESCARGA MECANICA DE MATERIAL A GRANEL(AGREGADOS,PEDRA-DE-MAO,PARALELOS,TERRA E ESCOMBROS),COMPREENDENDOOS TEMPOS PARA CARGA,DESCARGA E MANOBRAS DO CAMINHAO BASCULANTE A OLEO DIESEL,COM CAPACIDADE UTIL DE 8T,EMPREGANDO 2 SER</v>
      </c>
      <c r="D38" s="53" t="str">
        <f>VLOOKUP(A38,'[1]4-TRANSP'!A$1:K$65536,11,0)</f>
        <v>T</v>
      </c>
      <c r="E38" s="46">
        <f>VLOOKUP(A38,'[1]4-TRANSP'!A$1:K$65536,10,0)</f>
        <v>0</v>
      </c>
      <c r="F38" s="47"/>
      <c r="G38" s="48">
        <f>TRUNC(E38*F38,2)</f>
        <v>0</v>
      </c>
      <c r="H38" s="49">
        <f>$H$8</f>
        <v>0</v>
      </c>
      <c r="I38" s="50">
        <f>TRUNC((G38*H38)+G38,2)</f>
        <v>0</v>
      </c>
    </row>
    <row r="39" spans="1:9" ht="72.75" customHeight="1">
      <c r="A39" s="38"/>
      <c r="B39" s="39"/>
      <c r="C39" s="40"/>
      <c r="D39" s="39"/>
      <c r="E39" s="41"/>
      <c r="F39" s="41"/>
      <c r="G39" s="51"/>
      <c r="H39" s="52"/>
      <c r="I39" s="43"/>
    </row>
    <row r="40" spans="1:9" ht="15.75">
      <c r="A40" s="38" t="s">
        <v>36</v>
      </c>
      <c r="B40" s="39"/>
      <c r="C40" s="40" t="s">
        <v>37</v>
      </c>
      <c r="D40" s="39"/>
      <c r="E40" s="41"/>
      <c r="F40" s="41"/>
      <c r="G40" s="42">
        <f>SUM(G41:G46)</f>
        <v>0</v>
      </c>
      <c r="H40" s="52"/>
      <c r="I40" s="42">
        <f>SUM(I41:I46)</f>
        <v>0</v>
      </c>
    </row>
    <row r="41" spans="1:9" ht="45">
      <c r="A41" s="37" t="s">
        <v>38</v>
      </c>
      <c r="B41" s="44" t="str">
        <f>VLOOKUP(A41,'[1]5-SERV_COMPL'!A$1:K$65536,2,0)</f>
        <v>05.001.0185-0</v>
      </c>
      <c r="C41" s="45" t="str">
        <f>VLOOKUP(B41,'[1]5-SERV_COMPL'!B$1:L$65536,2,0)</f>
        <v>TRANSPORTE DE MATERIAIS ENCOSTA ACIMA,SERVICO INTEIRAMENTE MANUAL,INCLUSIVE CARGA E DESCARGA</v>
      </c>
      <c r="D41" s="44" t="str">
        <f>VLOOKUP(A41,'[1]5-SERV_COMPL'!A$1:K$65536,11,0)</f>
        <v>TXM</v>
      </c>
      <c r="E41" s="46">
        <f>VLOOKUP(A41,'[1]5-SERV_COMPL'!A$1:K$65536,10,0)</f>
        <v>0</v>
      </c>
      <c r="F41" s="47"/>
      <c r="G41" s="48">
        <f t="shared" ref="G41:G46" si="3">TRUNC(E41*F41,2)</f>
        <v>0</v>
      </c>
      <c r="H41" s="49">
        <f t="shared" ref="H41:H46" si="4">$H$8</f>
        <v>0</v>
      </c>
      <c r="I41" s="50">
        <f t="shared" ref="I41:I46" si="5">TRUNC((G41*H41)+G41,2)</f>
        <v>0</v>
      </c>
    </row>
    <row r="42" spans="1:9" ht="133.5" customHeight="1">
      <c r="A42" s="37" t="s">
        <v>39</v>
      </c>
      <c r="B42" s="44" t="str">
        <f>VLOOKUP(A42,'[1]5-SERV_COMPL'!A$1:K$65536,2,0)</f>
        <v>05.001.0186-0</v>
      </c>
      <c r="C42" s="45" t="str">
        <f>VLOOKUP(B42,'[1]5-SERV_COMPL'!B$1:L$65536,2,0)</f>
        <v>TRANSPORTE DE MATERIAIS ENCOSTA ABAIXO,SERVICO INTEIRAMENTEMANUAL,INCLUSIVE CARGA E DESCARGA</v>
      </c>
      <c r="D42" s="44" t="str">
        <f>VLOOKUP(A42,'[1]5-SERV_COMPL'!A$1:K$65536,11,0)</f>
        <v>TXM</v>
      </c>
      <c r="E42" s="46">
        <f>VLOOKUP(A42,'[1]5-SERV_COMPL'!A$1:K$65536,10,0)</f>
        <v>0</v>
      </c>
      <c r="F42" s="47"/>
      <c r="G42" s="48">
        <f t="shared" si="3"/>
        <v>0</v>
      </c>
      <c r="H42" s="49">
        <f t="shared" si="4"/>
        <v>0</v>
      </c>
      <c r="I42" s="50">
        <f t="shared" si="5"/>
        <v>0</v>
      </c>
    </row>
    <row r="43" spans="1:9" ht="60">
      <c r="A43" s="37" t="s">
        <v>62</v>
      </c>
      <c r="B43" s="44" t="str">
        <f>VLOOKUP(A43,'[1]5-SERV_COMPL'!A$1:K$65536,2,0)</f>
        <v>05.002.0002-0</v>
      </c>
      <c r="C43" s="45" t="str">
        <f>VLOOKUP(B43,'[1]5-SERV_COMPL'!B$1:L$65536,2,0)</f>
        <v>DEMOLICAO,COM EQUIPAMENTO DE AR COMPRIMENTO,DE PISOS OU PAVIMENTOS DE CONCRETO ARMADO,INCLUSIVE EMPILHAMENTO LATERAL DENTRO DO CANTEIRO DE SERVICO</v>
      </c>
      <c r="D43" s="44" t="str">
        <f>VLOOKUP(A43,'[1]5-SERV_COMPL'!A$1:K$65536,11,0)</f>
        <v>M3</v>
      </c>
      <c r="E43" s="46">
        <f>VLOOKUP(A43,'[1]5-SERV_COMPL'!A$1:K$65536,10,0)</f>
        <v>0</v>
      </c>
      <c r="F43" s="47"/>
      <c r="G43" s="48">
        <f t="shared" si="3"/>
        <v>0</v>
      </c>
      <c r="H43" s="49">
        <f t="shared" si="4"/>
        <v>0</v>
      </c>
      <c r="I43" s="50">
        <f t="shared" si="5"/>
        <v>0</v>
      </c>
    </row>
    <row r="44" spans="1:9" ht="75">
      <c r="A44" s="37" t="s">
        <v>63</v>
      </c>
      <c r="B44" s="44" t="str">
        <f>VLOOKUP(A44,'[1]5-SERV_COMPL'!A$1:K$65536,2,0)</f>
        <v>05.002.0003-1</v>
      </c>
      <c r="C44" s="45" t="str">
        <f>VLOOKUP(B44,'[1]5-SERV_COMPL'!B$1:L$65536,2,0)</f>
        <v>DEMOLICAO,COM EQUIPAMENTO DE AR COMPRIMIDO,DE MASSAS DE CONCRETO SIMPLES,EXCETO PISOS OU PAVIMENTOS,INCLUSIVE EMPILHAMENTO LATERAL DENTRO DO CANTEIRO DE SERVICO</v>
      </c>
      <c r="D44" s="44" t="str">
        <f>VLOOKUP(A44,'[1]5-SERV_COMPL'!A$1:K$65536,11,0)</f>
        <v>M3</v>
      </c>
      <c r="E44" s="46">
        <f>VLOOKUP(A44,'[1]5-SERV_COMPL'!A$1:K$65536,10,0)</f>
        <v>0</v>
      </c>
      <c r="F44" s="47"/>
      <c r="G44" s="48">
        <f t="shared" si="3"/>
        <v>0</v>
      </c>
      <c r="H44" s="49">
        <f t="shared" si="4"/>
        <v>0</v>
      </c>
      <c r="I44" s="50">
        <f t="shared" si="5"/>
        <v>0</v>
      </c>
    </row>
    <row r="45" spans="1:9" ht="144" customHeight="1">
      <c r="A45" s="37" t="s">
        <v>64</v>
      </c>
      <c r="B45" s="44" t="str">
        <f>VLOOKUP(A45,'[1]5-SERV_COMPL'!A$1:K$65536,2,0)</f>
        <v>05.001.0170-0</v>
      </c>
      <c r="C45" s="45" t="str">
        <f>VLOOKUP(B45,'[1]5-SERV_COMPL'!B$1:L$65536,2,0)</f>
        <v>TRANSPORTE HORIZONTAL DE MATERIAL DE 1ªCATEGORIA OU ENTULHO,EM CARRINHOS,A 10,00M DE DISTANCIA,INCLUSIVE CARGA A PA</v>
      </c>
      <c r="D45" s="44" t="str">
        <f>VLOOKUP(A45,'[1]5-SERV_COMPL'!A$1:K$65536,11,0)</f>
        <v>M3</v>
      </c>
      <c r="E45" s="46">
        <f>VLOOKUP(A45,'[1]5-SERV_COMPL'!A$1:K$65536,10,0)</f>
        <v>0</v>
      </c>
      <c r="F45" s="47"/>
      <c r="G45" s="48">
        <f t="shared" si="3"/>
        <v>0</v>
      </c>
      <c r="H45" s="49">
        <f t="shared" si="4"/>
        <v>0</v>
      </c>
      <c r="I45" s="50">
        <f t="shared" si="5"/>
        <v>0</v>
      </c>
    </row>
    <row r="46" spans="1:9" ht="92.25" customHeight="1">
      <c r="A46" s="37" t="s">
        <v>65</v>
      </c>
      <c r="B46" s="44" t="str">
        <f>VLOOKUP(A46,'[1]5-SERV_COMPL'!A$1:K$65536,2,0)</f>
        <v>05.098.0002-0</v>
      </c>
      <c r="C46" s="45" t="str">
        <f>VLOOKUP(B46,'[1]5-SERV_COMPL'!B$1:L$65536,2,0)</f>
        <v>ESCORAMENTO DE VALA/CAVA ATE 4,00M DE PROFUNDIDADE,COM PRANCHOES EM PECAS DE MADEIRA DE 3ª DE 3"X9",CRAVACAO E RETIRADADOS PRANCHOES COM EQUIPAMENTOS.A MEDICAO DO SERVICO E FEITAPELA AREA EFETIVAMENTE EM CONTATO COM OS PRANCHOES.CONSIDERA</v>
      </c>
      <c r="D46" s="44" t="str">
        <f>VLOOKUP(A46,'[1]5-SERV_COMPL'!A$1:K$65536,11,0)</f>
        <v>M2</v>
      </c>
      <c r="E46" s="46">
        <f>VLOOKUP(A46,'[1]5-SERV_COMPL'!A$1:K$65536,10,0)</f>
        <v>0</v>
      </c>
      <c r="F46" s="47"/>
      <c r="G46" s="48">
        <f t="shared" si="3"/>
        <v>0</v>
      </c>
      <c r="H46" s="49">
        <f t="shared" si="4"/>
        <v>0</v>
      </c>
      <c r="I46" s="50">
        <f t="shared" si="5"/>
        <v>0</v>
      </c>
    </row>
    <row r="47" spans="1:9" ht="137.25" customHeight="1">
      <c r="A47" s="37"/>
      <c r="B47" s="44"/>
      <c r="C47" s="45"/>
      <c r="D47" s="44"/>
      <c r="E47" s="46"/>
      <c r="F47" s="47"/>
      <c r="G47" s="48"/>
      <c r="H47" s="49"/>
      <c r="I47" s="50"/>
    </row>
    <row r="48" spans="1:9" ht="15.75">
      <c r="A48" s="38" t="s">
        <v>40</v>
      </c>
      <c r="B48" s="39"/>
      <c r="C48" s="40" t="s">
        <v>41</v>
      </c>
      <c r="D48" s="44"/>
      <c r="E48" s="46"/>
      <c r="F48" s="47"/>
      <c r="G48" s="51">
        <f>SUM(G49:G50)</f>
        <v>0</v>
      </c>
      <c r="H48" s="49"/>
      <c r="I48" s="43">
        <f>SUM(I49:I50)</f>
        <v>0</v>
      </c>
    </row>
    <row r="49" spans="1:9" ht="45">
      <c r="A49" s="37" t="s">
        <v>42</v>
      </c>
      <c r="B49" s="44" t="str">
        <f>VLOOKUP(A49,'[1]6-GAL_DREN_CONEX'!A$1:K$65536,2,0)</f>
        <v>06.082.0055-0</v>
      </c>
      <c r="C49" s="45" t="str">
        <f>VLOOKUP(B49,'[1]6-GAL_DREN_CONEX'!B$1:L$65536,2,0)</f>
        <v>DRENO OU BARBACA EM TUBO DE PVC,DIAMETRO DE 4",INCLUSIVE FORNECIMENTO DO TUBO E MATERIAL DRENANTE</v>
      </c>
      <c r="D49" s="44" t="str">
        <f>VLOOKUP(A49,'[1]6-GAL_DREN_CONEX'!A$1:K$65536,11,0)</f>
        <v>M</v>
      </c>
      <c r="E49" s="46">
        <f>VLOOKUP(A49,'[1]6-GAL_DREN_CONEX'!A$1:K$65536,10,0)</f>
        <v>0</v>
      </c>
      <c r="F49" s="47"/>
      <c r="G49" s="48">
        <f>TRUNC(E49*F49,2)</f>
        <v>0</v>
      </c>
      <c r="H49" s="49">
        <f>$H$8</f>
        <v>0</v>
      </c>
      <c r="I49" s="50">
        <f>TRUNC((G49*H49)+G49,2)</f>
        <v>0</v>
      </c>
    </row>
    <row r="50" spans="1:9" ht="134.25" customHeight="1">
      <c r="A50" s="37" t="s">
        <v>43</v>
      </c>
      <c r="B50" s="44" t="str">
        <f>VLOOKUP(A50,'[1]6-GAL_DREN_CONEX'!A$1:K$65536,2,0)</f>
        <v>06.085.0025-0</v>
      </c>
      <c r="C50" s="45" t="str">
        <f>VLOOKUP(B50,'[1]6-GAL_DREN_CONEX'!B$1:L$65536,2,0)</f>
        <v>CAMADA HORIZONTAL DRENANTE FEITA COM PEDRA BRITADA,INCLUSIVEFORNECIMENTO E ESPALHAMENTO</v>
      </c>
      <c r="D50" s="44" t="str">
        <f>VLOOKUP(A50,'[1]6-GAL_DREN_CONEX'!A$1:K$65536,11,0)</f>
        <v>M3</v>
      </c>
      <c r="E50" s="46">
        <f>VLOOKUP(A50,'[1]6-GAL_DREN_CONEX'!A$1:K$65536,10,0)</f>
        <v>0</v>
      </c>
      <c r="F50" s="47"/>
      <c r="G50" s="48">
        <f>TRUNC(E50*F50,2)</f>
        <v>0</v>
      </c>
      <c r="H50" s="49">
        <f>$H$8</f>
        <v>0</v>
      </c>
      <c r="I50" s="50">
        <f>TRUNC((G50*H50)+G50,2)</f>
        <v>0</v>
      </c>
    </row>
    <row r="51" spans="1:9" ht="15.75">
      <c r="A51" s="37"/>
      <c r="B51" s="44"/>
      <c r="C51" s="45"/>
      <c r="D51" s="44"/>
      <c r="E51" s="47"/>
      <c r="F51" s="47"/>
      <c r="G51" s="48"/>
      <c r="H51" s="49"/>
      <c r="I51" s="50"/>
    </row>
    <row r="52" spans="1:9" ht="15.75">
      <c r="A52" s="38" t="s">
        <v>44</v>
      </c>
      <c r="B52" s="39"/>
      <c r="C52" s="40" t="s">
        <v>45</v>
      </c>
      <c r="D52" s="39"/>
      <c r="E52" s="41"/>
      <c r="F52" s="41"/>
      <c r="G52" s="42">
        <f>SUM(G53:G53)</f>
        <v>0</v>
      </c>
      <c r="H52" s="52"/>
      <c r="I52" s="43">
        <f>SUM(I53:I53)</f>
        <v>0</v>
      </c>
    </row>
    <row r="53" spans="1:9" ht="90">
      <c r="A53" s="54" t="s">
        <v>46</v>
      </c>
      <c r="B53" s="44" t="str">
        <f>VLOOKUP(A53,'[1]8-BASES_PAV'!A$1:K$65536,2,0)</f>
        <v>08.006.0001-0</v>
      </c>
      <c r="C53" s="45" t="str">
        <f>VLOOKUP(A53,'[1]8-BASES_PAV'!A$1:K$65536,3,0)</f>
        <v>ARRANCAMENTO E REASSENTAMENTO DE PARALELEPIPEDOS COM LIMPEZADE BETUME ADERENTE SOBRE COLCHAO DE AREIA,INCLUSIVE FORNECIMENTO DA AREIA E REJUNTAMENTO COM BETUME E CASCALHINHO,EXCLUSIVE FORNECIMENTO DOS PARALELEPIPEDOS</v>
      </c>
      <c r="D53" s="53" t="str">
        <f>VLOOKUP(A53,'[1]8-BASES_PAV'!A$1:K$65536,11,0)</f>
        <v>M2</v>
      </c>
      <c r="E53" s="46">
        <f>VLOOKUP(A53,'[1]8-BASES_PAV'!A$1:K$65536,10,0)</f>
        <v>0</v>
      </c>
      <c r="F53" s="47"/>
      <c r="G53" s="48">
        <f>TRUNC(E53*F53,2)</f>
        <v>0</v>
      </c>
      <c r="H53" s="49">
        <f>$H$8</f>
        <v>0</v>
      </c>
      <c r="I53" s="50">
        <f>TRUNC((G53*H53)+G53,2)</f>
        <v>0</v>
      </c>
    </row>
    <row r="54" spans="1:9" ht="15.75">
      <c r="A54" s="37"/>
      <c r="B54" s="44"/>
      <c r="C54" s="45"/>
      <c r="D54" s="53"/>
      <c r="E54" s="46"/>
      <c r="F54" s="47"/>
      <c r="G54" s="48"/>
      <c r="H54" s="49"/>
      <c r="I54" s="50"/>
    </row>
    <row r="55" spans="1:9" ht="15.75">
      <c r="A55" s="38" t="s">
        <v>47</v>
      </c>
      <c r="B55" s="39"/>
      <c r="C55" s="40" t="s">
        <v>48</v>
      </c>
      <c r="D55" s="39"/>
      <c r="E55" s="41"/>
      <c r="F55" s="41"/>
      <c r="G55" s="51">
        <f>SUM(G56:G66)</f>
        <v>0</v>
      </c>
      <c r="H55" s="52"/>
      <c r="I55" s="43">
        <f>SUM(I56:I66)</f>
        <v>0</v>
      </c>
    </row>
    <row r="56" spans="1:9" ht="105">
      <c r="A56" s="37" t="s">
        <v>49</v>
      </c>
      <c r="B56" s="44" t="str">
        <f>VLOOKUP(A56,'[1]11-ESTRUT'!A$1:K$65536,2,0)</f>
        <v>11.003.0014-1</v>
      </c>
      <c r="C56" s="45" t="str">
        <f>VLOOKUP(A56,'[1]11-ESTRUT'!A$1:K$65536,3,0)</f>
        <v>CONCRETO CICLOPICO CONFECCIONADO COM CONCRETO DOSADO PARA UMA RESISTENCIA CARACTERISTICA A COMPRESSAO DE 10MPA,TENDO 30%DO VOLUME REAL OCUPADO POR PEDRA-DE-MAO,INCLUSIVE MATERIAIS,TRANSPORTE,PREPARO,LANCAMENTO E ADENSAMENTO</v>
      </c>
      <c r="D56" s="53" t="str">
        <f>VLOOKUP(A56,'[1]11-ESTRUT'!A$1:K$65536,11,0)</f>
        <v>M3</v>
      </c>
      <c r="E56" s="46">
        <f>VLOOKUP(A56,'[1]11-ESTRUT'!A$1:K$65536,10,0)</f>
        <v>0</v>
      </c>
      <c r="F56" s="47"/>
      <c r="G56" s="48">
        <f>TRUNC(E56*F56,2)</f>
        <v>0</v>
      </c>
      <c r="H56" s="49">
        <f>$H$8</f>
        <v>0</v>
      </c>
      <c r="I56" s="50">
        <f>TRUNC((G56*H56)+G56,2)</f>
        <v>0</v>
      </c>
    </row>
    <row r="57" spans="1:9" ht="60">
      <c r="A57" s="37" t="s">
        <v>50</v>
      </c>
      <c r="B57" s="44" t="str">
        <f>VLOOKUP(A57,'[1]11-ESTRUT'!A$1:K$65536,2,0)</f>
        <v>11.004.0066-0</v>
      </c>
      <c r="C57" s="45" t="str">
        <f>VLOOKUP(A57,'[1]11-ESTRUT'!A$1:K$65536,3,0)</f>
        <v>ESCORAMENTO DE FORMA DE PARAMETROS VERTICAIS,PARA ALTURA ATE1,50M,COM APROVEITAMENTO DE 2 VEZES DA MADEIRA,INCLUSIVE RETIRADA</v>
      </c>
      <c r="D57" s="53" t="str">
        <f>VLOOKUP(A57,'[1]11-ESTRUT'!A$1:K$65536,11,0)</f>
        <v>M2</v>
      </c>
      <c r="E57" s="46">
        <f>VLOOKUP(A57,'[1]11-ESTRUT'!A$1:K$65536,10,0)</f>
        <v>0</v>
      </c>
      <c r="F57" s="47"/>
      <c r="G57" s="48">
        <f>TRUNC(E57*F57,2)</f>
        <v>0</v>
      </c>
      <c r="H57" s="49">
        <f>$H$8</f>
        <v>0</v>
      </c>
      <c r="I57" s="50">
        <f>TRUNC((G57*H57)+G57,2)</f>
        <v>0</v>
      </c>
    </row>
    <row r="58" spans="1:9" ht="60">
      <c r="A58" s="37" t="s">
        <v>51</v>
      </c>
      <c r="B58" s="44" t="str">
        <f>VLOOKUP(A58,'[1]11-ESTRUT'!A$1:K$65536,2,0)</f>
        <v>11.004.0070-1</v>
      </c>
      <c r="C58" s="45" t="str">
        <f>VLOOKUP(A58,'[1]11-ESTRUT'!A$1:K$65536,3,0)</f>
        <v>ESCORAMENTO DE FORMAS DE PARAMENTOS VERTICAIS,PARA ALTURA DE1,50 A 5,00M,COM APROVEITAMENTO DE 2 VEZES DA MADEIRA,INCLUSIVE RETIRADA</v>
      </c>
      <c r="D58" s="53" t="str">
        <f>VLOOKUP(A58,'[1]11-ESTRUT'!A$1:K$65536,11,0)</f>
        <v>M2</v>
      </c>
      <c r="E58" s="46">
        <f>VLOOKUP(A58,'[1]11-ESTRUT'!A$1:K$65536,10,0)</f>
        <v>0</v>
      </c>
      <c r="F58" s="47"/>
      <c r="G58" s="48">
        <f>TRUNC(E58*F58,2)</f>
        <v>0</v>
      </c>
      <c r="H58" s="49">
        <f>$H$8</f>
        <v>0</v>
      </c>
      <c r="I58" s="50">
        <f>TRUNC((G58*H58)+G58,2)</f>
        <v>0</v>
      </c>
    </row>
    <row r="59" spans="1:9" ht="60">
      <c r="A59" s="37" t="s">
        <v>66</v>
      </c>
      <c r="B59" s="44" t="str">
        <f>VLOOKUP(A59,'[1]11-ESTRUT'!A$1:K$65536,2,0)</f>
        <v>11.004.0072-1</v>
      </c>
      <c r="C59" s="45" t="str">
        <f>VLOOKUP(A59,'[1]11-ESTRUT'!A$1:K$65536,3,0)</f>
        <v>ESCORAMENTO DE FORMAS DE PARAMENTOS VERTICAIS,PARA ALTURA DE5,00M A 8,00M,COM 30% DE APROVEITAMENTO DA MADEIRA,INCLUSIVE RETIRADA</v>
      </c>
      <c r="D59" s="53" t="str">
        <f>VLOOKUP(A59,'[1]11-ESTRUT'!A$1:K$65536,11,0)</f>
        <v>M2</v>
      </c>
      <c r="E59" s="46">
        <f>VLOOKUP(A59,'[1]11-ESTRUT'!A$1:K$65536,10,0)</f>
        <v>0</v>
      </c>
      <c r="F59" s="47"/>
      <c r="G59" s="48">
        <f>TRUNC(E59*F59,2)</f>
        <v>0</v>
      </c>
      <c r="H59" s="49">
        <f>$H$8</f>
        <v>0</v>
      </c>
      <c r="I59" s="50">
        <f>TRUNC((G59*H59)+G59,2)</f>
        <v>0</v>
      </c>
    </row>
    <row r="60" spans="1:9" ht="105">
      <c r="A60" s="37" t="s">
        <v>67</v>
      </c>
      <c r="B60" s="44" t="str">
        <f>VLOOKUP(A60,'[1]11-ESTRUT'!A$1:K$65536,2,0)</f>
        <v>11.005.0001-1</v>
      </c>
      <c r="C60" s="45" t="str">
        <f>VLOOKUP(A60,'[1]11-ESTRUT'!A$1:K$65536,3,0)</f>
        <v>FORMAS DE CHAPAS DE MADEIRA COMPENSADA,EMPREGANDO-SE AS DE 14MM,RESINADAS,E TAMBEM AS DE 20MM DE ESPESSURA,PLASTIFICADAS,SERVINDO 4 VEZES,E A MADEIRA AUXILIAR SERVINDO 3 VEZES,INCLUSIVE FORNECIMENTO E DESMOLDAGEM,EXCLUSIVE ESCORAMENTO</v>
      </c>
      <c r="D60" s="53" t="str">
        <f>VLOOKUP(A60,'[1]11-ESTRUT'!A$1:K$65536,11,0)</f>
        <v>M2</v>
      </c>
      <c r="E60" s="46">
        <f>VLOOKUP(A60,'[1]11-ESTRUT'!A$1:K$65536,10,0)</f>
        <v>0</v>
      </c>
      <c r="F60" s="47"/>
      <c r="G60" s="48">
        <f>TRUNC(E60*F60,2)</f>
        <v>0</v>
      </c>
      <c r="H60" s="49">
        <f>$H$8</f>
        <v>0</v>
      </c>
      <c r="I60" s="50">
        <f>TRUNC((G60*H60)+G60,2)</f>
        <v>0</v>
      </c>
    </row>
    <row r="61" spans="1:9" ht="75">
      <c r="A61" s="37" t="s">
        <v>68</v>
      </c>
      <c r="B61" s="44" t="str">
        <f>VLOOKUP(A61,'[1]11-ESTRUT'!A$1:K$65536,2,0)</f>
        <v>11.001.0005-1</v>
      </c>
      <c r="C61" s="45" t="str">
        <f>VLOOKUP(A61,'[1]11-ESTRUT'!A$1:K$65536,3,0)</f>
        <v>CONCRETO DOSADO RACIONALMENTE PARA UMA RESISTENCIA CARACTERISTICA A COMPRESSAO DE 15MPA,COMPREENDENDO APENAS O FORNECIMENTO DOS MATERIAIS,INCLUSIVE 5% DE PERDAS</v>
      </c>
      <c r="D61" s="53" t="str">
        <f>VLOOKUP(A61,'[1]11-ESTRUT'!A$1:K$65536,11,0)</f>
        <v>M3</v>
      </c>
      <c r="E61" s="46">
        <f>VLOOKUP(A61,'[1]11-ESTRUT'!A$1:K$65536,10,0)</f>
        <v>0</v>
      </c>
      <c r="F61" s="47"/>
      <c r="G61" s="48">
        <f t="shared" ref="G61:G66" si="6">TRUNC(E61*F61,2)</f>
        <v>0</v>
      </c>
      <c r="H61" s="49">
        <f t="shared" ref="H61:H66" si="7">$H$8</f>
        <v>0</v>
      </c>
      <c r="I61" s="50">
        <f t="shared" ref="I61:I66" si="8">TRUNC((G61*H61)+G61,2)</f>
        <v>0</v>
      </c>
    </row>
    <row r="62" spans="1:9" ht="45">
      <c r="A62" s="37" t="s">
        <v>69</v>
      </c>
      <c r="B62" s="44" t="str">
        <f>VLOOKUP(A62,'[1]11-ESTRUT'!A$1:K$65536,2,0)</f>
        <v>11.002.0010-0</v>
      </c>
      <c r="C62" s="45" t="str">
        <f>VLOOKUP(A62,'[1]11-ESTRUT'!A$1:K$65536,3,0)</f>
        <v>PREPARO MANUAL DE CONCRETO,INCLUSIVE TRANSPORTE HORIZONTAL COM CARRINHO DE MAO,ATE 20,00M</v>
      </c>
      <c r="D62" s="53" t="str">
        <f>VLOOKUP(A62,'[1]11-ESTRUT'!A$1:K$65536,11,0)</f>
        <v>M3</v>
      </c>
      <c r="E62" s="46">
        <f>VLOOKUP(A62,'[1]11-ESTRUT'!A$1:K$65536,10,0)</f>
        <v>0</v>
      </c>
      <c r="F62" s="47"/>
      <c r="G62" s="48">
        <f t="shared" si="6"/>
        <v>0</v>
      </c>
      <c r="H62" s="49">
        <f t="shared" si="7"/>
        <v>0</v>
      </c>
      <c r="I62" s="50">
        <f t="shared" si="8"/>
        <v>0</v>
      </c>
    </row>
    <row r="63" spans="1:9" ht="105">
      <c r="A63" s="37" t="s">
        <v>70</v>
      </c>
      <c r="B63" s="44" t="str">
        <f>VLOOKUP(A63,'[1]11-ESTRUT'!A$1:K$65536,2,0)</f>
        <v>11.002.0023-1</v>
      </c>
      <c r="C63" s="45" t="str">
        <f>VLOOKUP(A63,'[1]11-ESTRUT'!A$1:K$65536,3,0)</f>
        <v>LANCAMENTO DE CONCRETO EM PECAS ARMADAS,INCLUSIVE TRANSPORTEHORIZONTAL ATE 20,00M EM CARRINHOS,E VERTICAL ATE 10,00M COM TORRE E GUINCHO,COLOCACAO,ADENSAMENTO E ACABAMENTO,CONSIDERANDO UMA PRODUCAO APROXIMADA DE 2,00M3/H</v>
      </c>
      <c r="D63" s="53" t="str">
        <f>VLOOKUP(A63,'[1]11-ESTRUT'!A$1:K$65536,11,0)</f>
        <v>M3</v>
      </c>
      <c r="E63" s="46">
        <f>VLOOKUP(A63,'[1]11-ESTRUT'!A$1:K$65536,10,0)</f>
        <v>0</v>
      </c>
      <c r="F63" s="47"/>
      <c r="G63" s="48">
        <f t="shared" si="6"/>
        <v>0</v>
      </c>
      <c r="H63" s="49">
        <f t="shared" si="7"/>
        <v>0</v>
      </c>
      <c r="I63" s="50">
        <f t="shared" si="8"/>
        <v>0</v>
      </c>
    </row>
    <row r="64" spans="1:9" ht="75">
      <c r="A64" s="37" t="s">
        <v>71</v>
      </c>
      <c r="B64" s="44" t="str">
        <f>VLOOKUP(A64,'[1]11-ESTRUT'!A$1:K$65536,2,0)</f>
        <v>11.004.0020-1</v>
      </c>
      <c r="C64" s="45" t="str">
        <f>VLOOKUP(A64,'[1]11-ESTRUT'!A$1:K$65536,3,0)</f>
        <v>FORMAS DE MADEIRA DE 3ª PARA MOLDAGEM DE PECAS DE CONCRETO ARMADO COM PARAMENTOS PLANOS,EM LAJES,VIGAS,PAREDES,ETC,SERVINDO A MADEIRA 3 VEZES,INCLUSIVE DESMOLDAGEM,EXCLUSIVE ESCORAMENTO.</v>
      </c>
      <c r="D64" s="53" t="str">
        <f>VLOOKUP(A64,'[1]11-ESTRUT'!A$1:K$65536,11,0)</f>
        <v>M2</v>
      </c>
      <c r="E64" s="46">
        <f>VLOOKUP(A64,'[1]11-ESTRUT'!A$1:K$65536,10,0)</f>
        <v>0</v>
      </c>
      <c r="F64" s="47"/>
      <c r="G64" s="48">
        <f t="shared" si="6"/>
        <v>0</v>
      </c>
      <c r="H64" s="49">
        <f t="shared" si="7"/>
        <v>0</v>
      </c>
      <c r="I64" s="50">
        <f t="shared" si="8"/>
        <v>0</v>
      </c>
    </row>
    <row r="65" spans="1:9" ht="105">
      <c r="A65" s="37" t="s">
        <v>72</v>
      </c>
      <c r="B65" s="44" t="str">
        <f>VLOOKUP(A65,'[1]11-ESTRUT'!A$1:K$65536,2,0)</f>
        <v>11.009.0060-1</v>
      </c>
      <c r="C65" s="45" t="str">
        <f>VLOOKUP(A65,'[1]11-ESTRUT'!A$1:K$65536,3,0)</f>
        <v>FIO DE ACO CA-60,REDONDO,COM SALIENCIA OU MOSSA,COEFICIENTEDE CONFORMACAO SUPERFICIAL MINIMO (ADERENCIA) IGUAL A 1,5,DIAMETRO ENTRE 4,2 A 5MM,DESTINADO A ARMADURA DE PECAS DE CONCRETO ARMADO,COMPREENDENDO 10% DE PERDAS DE PONTAS E ARAME 18</v>
      </c>
      <c r="D65" s="53" t="str">
        <f>VLOOKUP(A65,'[1]11-ESTRUT'!A$1:K$65536,11,0)</f>
        <v>KG</v>
      </c>
      <c r="E65" s="46">
        <f>VLOOKUP(A65,'[1]11-ESTRUT'!A$1:K$65536,10,0)</f>
        <v>0</v>
      </c>
      <c r="F65" s="47"/>
      <c r="G65" s="48">
        <f t="shared" si="6"/>
        <v>0</v>
      </c>
      <c r="H65" s="49">
        <f t="shared" si="7"/>
        <v>0</v>
      </c>
      <c r="I65" s="50">
        <f t="shared" si="8"/>
        <v>0</v>
      </c>
    </row>
    <row r="66" spans="1:9" ht="105">
      <c r="A66" s="37" t="s">
        <v>73</v>
      </c>
      <c r="B66" s="44" t="str">
        <f>VLOOKUP(A66,'[1]11-ESTRUT'!A$1:K$65536,2,0)</f>
        <v>11.009.0072-1</v>
      </c>
      <c r="C66" s="45" t="str">
        <f>VLOOKUP(A66,'[1]11-ESTRUT'!A$1:K$65536,3,0)</f>
        <v>BARRA DE ACO CA-50,COM SALIENCIA OU MOSSA,COEFICIENTE DE CONFORMACAO SUPERFICIAL MINIMO (ADERENCIA) IGUAL A 1,5,DIAMETRODE 8 A 12,5MM,DESTINADA A ARMADURA DE CONCRETO ARMADO,COMPREENDENDO 10% DE PERDAS DE PONTAS E ARAME 18.FORNECIMENTO,COR</v>
      </c>
      <c r="D66" s="53" t="str">
        <f>VLOOKUP(A66,'[1]11-ESTRUT'!A$1:K$65536,11,0)</f>
        <v>KG</v>
      </c>
      <c r="E66" s="46">
        <f>VLOOKUP(A66,'[1]11-ESTRUT'!A$1:K$65536,10,0)</f>
        <v>0</v>
      </c>
      <c r="F66" s="47"/>
      <c r="G66" s="48">
        <f t="shared" si="6"/>
        <v>0</v>
      </c>
      <c r="H66" s="49">
        <f t="shared" si="7"/>
        <v>0</v>
      </c>
      <c r="I66" s="50">
        <f t="shared" si="8"/>
        <v>0</v>
      </c>
    </row>
    <row r="67" spans="1:9" ht="15.75">
      <c r="A67" s="38"/>
      <c r="B67" s="39"/>
      <c r="C67" s="40"/>
      <c r="D67" s="39"/>
      <c r="E67" s="41"/>
      <c r="F67" s="41"/>
      <c r="G67" s="51"/>
      <c r="H67" s="52"/>
      <c r="I67" s="43"/>
    </row>
    <row r="68" spans="1:9" ht="15.75">
      <c r="A68" s="38" t="s">
        <v>74</v>
      </c>
      <c r="B68" s="39"/>
      <c r="C68" s="40" t="s">
        <v>75</v>
      </c>
      <c r="D68" s="39"/>
      <c r="E68" s="41"/>
      <c r="F68" s="41"/>
      <c r="G68" s="51">
        <f>G69</f>
        <v>0</v>
      </c>
      <c r="H68" s="52"/>
      <c r="I68" s="43">
        <f>I69</f>
        <v>0</v>
      </c>
    </row>
    <row r="69" spans="1:9" ht="75">
      <c r="A69" s="37" t="s">
        <v>76</v>
      </c>
      <c r="B69" s="55">
        <f>'[1]12-ALV_DIV '!B18</f>
        <v>0</v>
      </c>
      <c r="C69" s="45">
        <f>'[1]12-ALV_DIV '!C18:H18</f>
        <v>0</v>
      </c>
      <c r="D69" s="53">
        <f>'[1]12-ALV_DIV '!K18</f>
        <v>0</v>
      </c>
      <c r="E69" s="46">
        <f>'[1]12-ALV_DIV '!J18</f>
        <v>0</v>
      </c>
      <c r="F69" s="47"/>
      <c r="G69" s="48">
        <f>TRUNC(E69*F69,2)</f>
        <v>0</v>
      </c>
      <c r="H69" s="49">
        <f>$H$8</f>
        <v>0</v>
      </c>
      <c r="I69" s="50">
        <f>TRUNC((G69*H69)+G69,2)</f>
        <v>0</v>
      </c>
    </row>
    <row r="70" spans="1:9" ht="15.75">
      <c r="A70" s="38"/>
      <c r="B70" s="39"/>
      <c r="C70" s="40"/>
      <c r="D70" s="39"/>
      <c r="E70" s="41"/>
      <c r="F70" s="41"/>
      <c r="G70" s="51"/>
      <c r="H70" s="52"/>
      <c r="I70" s="43"/>
    </row>
    <row r="71" spans="1:9" ht="15.75">
      <c r="A71" s="38" t="s">
        <v>77</v>
      </c>
      <c r="B71" s="39"/>
      <c r="C71" s="40" t="s">
        <v>78</v>
      </c>
      <c r="D71" s="39"/>
      <c r="E71" s="41"/>
      <c r="F71" s="41"/>
      <c r="G71" s="51">
        <f>G72</f>
        <v>0</v>
      </c>
      <c r="H71" s="52"/>
      <c r="I71" s="43">
        <f>I72</f>
        <v>0</v>
      </c>
    </row>
    <row r="72" spans="1:9" ht="75">
      <c r="A72" s="37" t="s">
        <v>79</v>
      </c>
      <c r="B72" s="56">
        <f>'[1]13-REV_PAR_TETO_PISOS'!B18</f>
        <v>0</v>
      </c>
      <c r="C72" s="45">
        <f>'[1]13-REV_PAR_TETO_PISOS'!C18:H18</f>
        <v>0</v>
      </c>
      <c r="D72" s="53">
        <f>'[1]13-REV_PAR_TETO_PISOS'!K18</f>
        <v>0</v>
      </c>
      <c r="E72" s="46">
        <f>'[1]13-REV_PAR_TETO_PISOS'!J18</f>
        <v>0</v>
      </c>
      <c r="F72" s="47"/>
      <c r="G72" s="48">
        <f>TRUNC(E72*F72,2)</f>
        <v>0</v>
      </c>
      <c r="H72" s="49">
        <f>$H$8</f>
        <v>0</v>
      </c>
      <c r="I72" s="50">
        <f>TRUNC((G72*H72)+G72,2)</f>
        <v>0</v>
      </c>
    </row>
    <row r="73" spans="1:9" ht="15.75">
      <c r="A73" s="38"/>
      <c r="B73" s="39"/>
      <c r="C73" s="40"/>
      <c r="D73" s="53"/>
      <c r="E73" s="46"/>
      <c r="F73" s="47"/>
      <c r="G73" s="48"/>
      <c r="H73" s="49"/>
      <c r="I73" s="50"/>
    </row>
    <row r="74" spans="1:9" ht="16.5" thickBot="1">
      <c r="A74" s="37"/>
      <c r="B74" s="44"/>
      <c r="C74" s="45"/>
      <c r="D74" s="53"/>
      <c r="E74" s="46"/>
      <c r="F74" s="47"/>
      <c r="G74" s="48"/>
      <c r="H74" s="49"/>
      <c r="I74" s="50"/>
    </row>
    <row r="75" spans="1:9" ht="19.5" thickBot="1">
      <c r="A75" s="38"/>
      <c r="B75" s="39"/>
      <c r="C75" s="57" t="s">
        <v>52</v>
      </c>
      <c r="D75" s="39"/>
      <c r="E75" s="41"/>
      <c r="F75" s="58"/>
      <c r="G75" s="59">
        <f>G18+G21+G28+G36+G40+G48+G52+G55+G68+G71</f>
        <v>0</v>
      </c>
      <c r="H75" s="60"/>
      <c r="I75" s="61">
        <f>I18+I21+I28+I36+I40+I48+I52+I55+I68+I71</f>
        <v>0</v>
      </c>
    </row>
    <row r="76" spans="1:9" ht="46.5">
      <c r="A76" s="62"/>
      <c r="B76" s="62"/>
      <c r="C76" s="63"/>
      <c r="D76" s="44"/>
      <c r="E76" s="47"/>
      <c r="F76" s="47"/>
      <c r="G76" s="64"/>
      <c r="H76" s="47"/>
      <c r="I76" s="65"/>
    </row>
  </sheetData>
  <mergeCells count="5">
    <mergeCell ref="A6:I6"/>
    <mergeCell ref="G7:H7"/>
    <mergeCell ref="A1:I1"/>
    <mergeCell ref="A2:I2"/>
    <mergeCell ref="A4:I4"/>
  </mergeCells>
  <pageMargins left="0.511811024" right="0.511811024" top="0.78740157499999996" bottom="0.78740157499999996" header="0.31496062000000002" footer="0.31496062000000002"/>
  <pageSetup paperSize="9" scale="5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rachel</cp:lastModifiedBy>
  <dcterms:created xsi:type="dcterms:W3CDTF">2022-04-29T19:33:56Z</dcterms:created>
  <dcterms:modified xsi:type="dcterms:W3CDTF">2022-09-20T13:40:03Z</dcterms:modified>
</cp:coreProperties>
</file>